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Desktop\"/>
    </mc:Choice>
  </mc:AlternateContent>
  <xr:revisionPtr revIDLastSave="0" documentId="13_ncr:1_{484119A2-77C6-4CFA-8258-2082A115864F}" xr6:coauthVersionLast="47" xr6:coauthVersionMax="47" xr10:uidLastSave="{00000000-0000-0000-0000-000000000000}"/>
  <bookViews>
    <workbookView xWindow="-108" yWindow="-108" windowWidth="23256" windowHeight="13896" xr2:uid="{00000000-000D-0000-FFFF-FFFF00000000}"/>
  </bookViews>
  <sheets>
    <sheet name="README.txt" sheetId="1" r:id="rId1"/>
    <sheet name="KUSSS DUMP" sheetId="2" r:id="rId2"/>
    <sheet name="Assignment" sheetId="3" r:id="rId3"/>
    <sheet name="Results" sheetId="4" r:id="rId4"/>
    <sheet name="Dictionary" sheetId="5" r:id="rId5"/>
  </sheets>
  <definedNames>
    <definedName name="Grade">Table1[Grade]</definedName>
    <definedName name="Major">Table4[Major]</definedName>
    <definedName name="Number">Table1[Number]</definedName>
    <definedName name="Subjects">Table3[Subject]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4" l="1" a="1"/>
  <c r="B17" i="4" s="1"/>
  <c r="H166" i="3" l="1" a="1"/>
  <c r="H166" i="3" s="1"/>
  <c r="G166" i="3" a="1"/>
  <c r="G166" i="3" s="1"/>
  <c r="A166" i="3" a="1"/>
  <c r="A166" i="3" s="1"/>
  <c r="I165" i="3"/>
  <c r="H165" i="3" a="1"/>
  <c r="H165" i="3" s="1"/>
  <c r="G165" i="3" a="1"/>
  <c r="G165" i="3" s="1"/>
  <c r="A165" i="3" a="1"/>
  <c r="A165" i="3" s="1"/>
  <c r="I164" i="3"/>
  <c r="H164" i="3" a="1"/>
  <c r="H164" i="3" s="1"/>
  <c r="G164" i="3" a="1"/>
  <c r="G164" i="3" s="1"/>
  <c r="A164" i="3" a="1"/>
  <c r="A164" i="3" s="1"/>
  <c r="I163" i="3"/>
  <c r="H163" i="3" a="1"/>
  <c r="H163" i="3" s="1"/>
  <c r="G163" i="3" a="1"/>
  <c r="G163" i="3" s="1"/>
  <c r="A163" i="3" a="1"/>
  <c r="A163" i="3" s="1"/>
  <c r="I162" i="3"/>
  <c r="H162" i="3" a="1"/>
  <c r="H162" i="3" s="1"/>
  <c r="G162" i="3" a="1"/>
  <c r="G162" i="3" s="1"/>
  <c r="A162" i="3" a="1"/>
  <c r="A162" i="3" s="1"/>
  <c r="I161" i="3"/>
  <c r="H161" i="3" a="1"/>
  <c r="H161" i="3" s="1"/>
  <c r="G161" i="3" a="1"/>
  <c r="G161" i="3" s="1"/>
  <c r="A161" i="3" a="1"/>
  <c r="A161" i="3" s="1"/>
  <c r="I160" i="3"/>
  <c r="H160" i="3" a="1"/>
  <c r="H160" i="3" s="1"/>
  <c r="G160" i="3" a="1"/>
  <c r="G160" i="3" s="1"/>
  <c r="A160" i="3" a="1"/>
  <c r="A160" i="3" s="1"/>
  <c r="I159" i="3"/>
  <c r="H159" i="3" a="1"/>
  <c r="H159" i="3" s="1"/>
  <c r="G159" i="3" a="1"/>
  <c r="G159" i="3" s="1"/>
  <c r="A159" i="3" a="1"/>
  <c r="A159" i="3" s="1"/>
  <c r="I158" i="3"/>
  <c r="H158" i="3" a="1"/>
  <c r="H158" i="3" s="1"/>
  <c r="G158" i="3" a="1"/>
  <c r="G158" i="3" s="1"/>
  <c r="A158" i="3" a="1"/>
  <c r="A158" i="3" s="1"/>
  <c r="I157" i="3"/>
  <c r="H157" i="3" a="1"/>
  <c r="H157" i="3" s="1"/>
  <c r="G157" i="3" a="1"/>
  <c r="G157" i="3" s="1"/>
  <c r="A157" i="3" a="1"/>
  <c r="A157" i="3" s="1"/>
  <c r="I156" i="3"/>
  <c r="H156" i="3" a="1"/>
  <c r="H156" i="3" s="1"/>
  <c r="G156" i="3" a="1"/>
  <c r="G156" i="3" s="1"/>
  <c r="A156" i="3" a="1"/>
  <c r="A156" i="3" s="1"/>
  <c r="I153" i="3"/>
  <c r="G153" i="3" a="1"/>
  <c r="G153" i="3" s="1"/>
  <c r="I152" i="3"/>
  <c r="G152" i="3" a="1"/>
  <c r="G152" i="3" s="1"/>
  <c r="I151" i="3"/>
  <c r="I150" i="3"/>
  <c r="G150" i="3" a="1"/>
  <c r="G150" i="3" s="1"/>
  <c r="I149" i="3"/>
  <c r="G149" i="3" a="1"/>
  <c r="G149" i="3" s="1"/>
  <c r="I148" i="3"/>
  <c r="G148" i="3" a="1"/>
  <c r="G148" i="3" s="1"/>
  <c r="I147" i="3"/>
  <c r="G147" i="3" a="1"/>
  <c r="G147" i="3" s="1"/>
  <c r="I146" i="3"/>
  <c r="G146" i="3" a="1"/>
  <c r="G146" i="3" s="1"/>
  <c r="I145" i="3"/>
  <c r="G145" i="3" a="1"/>
  <c r="G145" i="3" s="1"/>
  <c r="I144" i="3"/>
  <c r="G144" i="3" a="1"/>
  <c r="G144" i="3" s="1"/>
  <c r="I143" i="3"/>
  <c r="G143" i="3" a="1"/>
  <c r="G143" i="3" s="1"/>
  <c r="I140" i="3"/>
  <c r="G140" i="3" a="1"/>
  <c r="G140" i="3" s="1"/>
  <c r="I139" i="3"/>
  <c r="G139" i="3" a="1"/>
  <c r="G139" i="3" s="1"/>
  <c r="I138" i="3"/>
  <c r="G138" i="3" a="1"/>
  <c r="G138" i="3" s="1"/>
  <c r="I137" i="3"/>
  <c r="G137" i="3" a="1"/>
  <c r="G137" i="3" s="1"/>
  <c r="I136" i="3"/>
  <c r="G136" i="3" a="1"/>
  <c r="G136" i="3" s="1"/>
  <c r="I135" i="3"/>
  <c r="G135" i="3" a="1"/>
  <c r="G135" i="3" s="1"/>
  <c r="I134" i="3"/>
  <c r="G134" i="3" a="1"/>
  <c r="G134" i="3" s="1"/>
  <c r="I133" i="3"/>
  <c r="G133" i="3" a="1"/>
  <c r="G133" i="3" s="1"/>
  <c r="I132" i="3"/>
  <c r="G132" i="3" a="1"/>
  <c r="G132" i="3" s="1"/>
  <c r="I131" i="3"/>
  <c r="G131" i="3" a="1"/>
  <c r="G131" i="3" s="1"/>
  <c r="I130" i="3"/>
  <c r="G130" i="3" a="1"/>
  <c r="G130" i="3" s="1"/>
  <c r="I129" i="3"/>
  <c r="G129" i="3" a="1"/>
  <c r="G129" i="3" s="1"/>
  <c r="I128" i="3"/>
  <c r="G128" i="3" a="1"/>
  <c r="G128" i="3" s="1"/>
  <c r="I127" i="3"/>
  <c r="G127" i="3" a="1"/>
  <c r="G127" i="3" s="1"/>
  <c r="I126" i="3"/>
  <c r="G126" i="3" a="1"/>
  <c r="G126" i="3" s="1"/>
  <c r="I125" i="3"/>
  <c r="G125" i="3" a="1"/>
  <c r="G125" i="3" s="1"/>
  <c r="I124" i="3"/>
  <c r="G124" i="3" a="1"/>
  <c r="G124" i="3" s="1"/>
  <c r="I123" i="3"/>
  <c r="G123" i="3" a="1"/>
  <c r="G123" i="3" s="1"/>
  <c r="I122" i="3"/>
  <c r="G122" i="3" a="1"/>
  <c r="G122" i="3" s="1"/>
  <c r="I121" i="3"/>
  <c r="G121" i="3" a="1"/>
  <c r="G121" i="3" s="1"/>
  <c r="I120" i="3"/>
  <c r="G120" i="3" a="1"/>
  <c r="G120" i="3" s="1"/>
  <c r="I119" i="3"/>
  <c r="G119" i="3" a="1"/>
  <c r="G119" i="3" s="1"/>
  <c r="I118" i="3"/>
  <c r="G118" i="3" a="1"/>
  <c r="G118" i="3" s="1"/>
  <c r="I117" i="3"/>
  <c r="G117" i="3" a="1"/>
  <c r="G117" i="3" s="1"/>
  <c r="I116" i="3"/>
  <c r="G116" i="3" a="1"/>
  <c r="G116" i="3" s="1"/>
  <c r="I115" i="3"/>
  <c r="G115" i="3" a="1"/>
  <c r="G115" i="3" s="1"/>
  <c r="I114" i="3"/>
  <c r="G114" i="3" a="1"/>
  <c r="G114" i="3" s="1"/>
  <c r="I113" i="3"/>
  <c r="G113" i="3" a="1"/>
  <c r="G113" i="3" s="1"/>
  <c r="I112" i="3"/>
  <c r="G112" i="3" a="1"/>
  <c r="G112" i="3" s="1"/>
  <c r="I111" i="3"/>
  <c r="G111" i="3" a="1"/>
  <c r="G111" i="3" s="1"/>
  <c r="I110" i="3"/>
  <c r="G110" i="3" a="1"/>
  <c r="G110" i="3" s="1"/>
  <c r="I109" i="3"/>
  <c r="G109" i="3" a="1"/>
  <c r="G109" i="3" s="1"/>
  <c r="I108" i="3"/>
  <c r="G108" i="3" a="1"/>
  <c r="G108" i="3" s="1"/>
  <c r="I107" i="3"/>
  <c r="G107" i="3" a="1"/>
  <c r="G107" i="3" s="1"/>
  <c r="I106" i="3"/>
  <c r="G106" i="3" a="1"/>
  <c r="G106" i="3" s="1"/>
  <c r="I105" i="3"/>
  <c r="G105" i="3" a="1"/>
  <c r="G105" i="3" s="1"/>
  <c r="I104" i="3"/>
  <c r="G104" i="3" a="1"/>
  <c r="G104" i="3" s="1"/>
  <c r="I103" i="3"/>
  <c r="G103" i="3" a="1"/>
  <c r="G103" i="3" s="1"/>
  <c r="I102" i="3"/>
  <c r="G102" i="3" a="1"/>
  <c r="G102" i="3" s="1"/>
  <c r="I101" i="3"/>
  <c r="G101" i="3" a="1"/>
  <c r="G101" i="3" s="1"/>
  <c r="I100" i="3"/>
  <c r="G100" i="3" a="1"/>
  <c r="G100" i="3" s="1"/>
  <c r="I99" i="3"/>
  <c r="G99" i="3" a="1"/>
  <c r="G99" i="3" s="1"/>
  <c r="I98" i="3"/>
  <c r="G98" i="3" a="1"/>
  <c r="G98" i="3" s="1"/>
  <c r="I97" i="3"/>
  <c r="G97" i="3" a="1"/>
  <c r="G97" i="3" s="1"/>
  <c r="I96" i="3"/>
  <c r="G96" i="3" a="1"/>
  <c r="G96" i="3" s="1"/>
  <c r="I95" i="3"/>
  <c r="G95" i="3" a="1"/>
  <c r="G95" i="3" s="1"/>
  <c r="I94" i="3"/>
  <c r="G94" i="3" a="1"/>
  <c r="G94" i="3" s="1"/>
  <c r="I93" i="3"/>
  <c r="G93" i="3" a="1"/>
  <c r="G93" i="3" s="1"/>
  <c r="I92" i="3"/>
  <c r="G92" i="3" a="1"/>
  <c r="G92" i="3" s="1"/>
  <c r="I91" i="3"/>
  <c r="G91" i="3" a="1"/>
  <c r="G91" i="3" s="1"/>
  <c r="I90" i="3"/>
  <c r="G90" i="3" a="1"/>
  <c r="G90" i="3" s="1"/>
  <c r="I89" i="3"/>
  <c r="G89" i="3" a="1"/>
  <c r="G89" i="3" s="1"/>
  <c r="I88" i="3"/>
  <c r="G88" i="3" a="1"/>
  <c r="G88" i="3" s="1"/>
  <c r="I87" i="3"/>
  <c r="G87" i="3" a="1"/>
  <c r="G87" i="3" s="1"/>
  <c r="I86" i="3"/>
  <c r="G86" i="3" a="1"/>
  <c r="G86" i="3" s="1"/>
  <c r="I85" i="3"/>
  <c r="G85" i="3" a="1"/>
  <c r="G85" i="3" s="1"/>
  <c r="I84" i="3"/>
  <c r="G84" i="3" a="1"/>
  <c r="G84" i="3" s="1"/>
  <c r="I83" i="3"/>
  <c r="G83" i="3" a="1"/>
  <c r="G83" i="3" s="1"/>
  <c r="I82" i="3"/>
  <c r="G82" i="3" a="1"/>
  <c r="G82" i="3" s="1"/>
  <c r="I81" i="3"/>
  <c r="G81" i="3" a="1"/>
  <c r="G81" i="3" s="1"/>
  <c r="I80" i="3"/>
  <c r="G80" i="3" a="1"/>
  <c r="G80" i="3" s="1"/>
  <c r="I79" i="3"/>
  <c r="G79" i="3" a="1"/>
  <c r="G79" i="3" s="1"/>
  <c r="I78" i="3"/>
  <c r="G78" i="3" a="1"/>
  <c r="G78" i="3" s="1"/>
  <c r="I77" i="3"/>
  <c r="G77" i="3" a="1"/>
  <c r="G77" i="3" s="1"/>
  <c r="I76" i="3"/>
  <c r="G76" i="3" a="1"/>
  <c r="G76" i="3" s="1"/>
  <c r="I75" i="3"/>
  <c r="G75" i="3" a="1"/>
  <c r="G75" i="3" s="1"/>
  <c r="I72" i="3"/>
  <c r="G72" i="3" a="1"/>
  <c r="G72" i="3" s="1"/>
  <c r="I71" i="3"/>
  <c r="G71" i="3" a="1"/>
  <c r="G71" i="3" s="1"/>
  <c r="I70" i="3"/>
  <c r="G70" i="3" a="1"/>
  <c r="G70" i="3" s="1"/>
  <c r="I69" i="3"/>
  <c r="G69" i="3" a="1"/>
  <c r="G69" i="3" s="1"/>
  <c r="I68" i="3"/>
  <c r="G68" i="3" a="1"/>
  <c r="G68" i="3" s="1"/>
  <c r="I67" i="3"/>
  <c r="G67" i="3" a="1"/>
  <c r="G67" i="3" s="1"/>
  <c r="I66" i="3"/>
  <c r="G66" i="3" a="1"/>
  <c r="G66" i="3" s="1"/>
  <c r="I65" i="3"/>
  <c r="G65" i="3" a="1"/>
  <c r="G65" i="3" s="1"/>
  <c r="I64" i="3"/>
  <c r="G64" i="3" a="1"/>
  <c r="G64" i="3" s="1"/>
  <c r="I63" i="3"/>
  <c r="G63" i="3" a="1"/>
  <c r="G63" i="3" s="1"/>
  <c r="I61" i="3"/>
  <c r="G61" i="3" a="1"/>
  <c r="G61" i="3" s="1"/>
  <c r="I60" i="3"/>
  <c r="G60" i="3" a="1"/>
  <c r="G60" i="3" s="1"/>
  <c r="I59" i="3"/>
  <c r="G59" i="3" a="1"/>
  <c r="G59" i="3" s="1"/>
  <c r="I58" i="3"/>
  <c r="G58" i="3" a="1"/>
  <c r="G58" i="3" s="1"/>
  <c r="I57" i="3"/>
  <c r="G57" i="3" a="1"/>
  <c r="G57" i="3" s="1"/>
  <c r="I56" i="3"/>
  <c r="G56" i="3" a="1"/>
  <c r="G56" i="3" s="1"/>
  <c r="I55" i="3"/>
  <c r="G55" i="3" a="1"/>
  <c r="G55" i="3" s="1"/>
  <c r="I54" i="3"/>
  <c r="G54" i="3" a="1"/>
  <c r="G54" i="3" s="1"/>
  <c r="I53" i="3"/>
  <c r="G53" i="3" a="1"/>
  <c r="G53" i="3" s="1"/>
  <c r="I52" i="3"/>
  <c r="G52" i="3" a="1"/>
  <c r="G52" i="3" s="1"/>
  <c r="I51" i="3"/>
  <c r="G51" i="3" a="1"/>
  <c r="G51" i="3" s="1"/>
  <c r="I50" i="3"/>
  <c r="G50" i="3" a="1"/>
  <c r="G50" i="3" s="1"/>
  <c r="I48" i="3"/>
  <c r="G48" i="3" a="1"/>
  <c r="G48" i="3" s="1"/>
  <c r="I47" i="3"/>
  <c r="G47" i="3" a="1"/>
  <c r="G47" i="3" s="1"/>
  <c r="I46" i="3"/>
  <c r="G46" i="3" a="1"/>
  <c r="G46" i="3" s="1"/>
  <c r="I45" i="3"/>
  <c r="G45" i="3" a="1"/>
  <c r="G45" i="3" s="1"/>
  <c r="I44" i="3"/>
  <c r="G44" i="3" a="1"/>
  <c r="G44" i="3" s="1"/>
  <c r="I43" i="3"/>
  <c r="G43" i="3" a="1"/>
  <c r="G43" i="3" s="1"/>
  <c r="I42" i="3"/>
  <c r="G42" i="3" a="1"/>
  <c r="G42" i="3" s="1"/>
  <c r="I41" i="3"/>
  <c r="G41" i="3" a="1"/>
  <c r="G41" i="3" s="1"/>
  <c r="I40" i="3"/>
  <c r="G40" i="3" a="1"/>
  <c r="G40" i="3" s="1"/>
  <c r="I39" i="3"/>
  <c r="G39" i="3" a="1"/>
  <c r="G39" i="3" s="1"/>
  <c r="I38" i="3"/>
  <c r="G38" i="3" a="1"/>
  <c r="G38" i="3" s="1"/>
  <c r="I37" i="3"/>
  <c r="G37" i="3" a="1"/>
  <c r="G37" i="3" s="1"/>
  <c r="I35" i="3"/>
  <c r="G35" i="3" a="1"/>
  <c r="G35" i="3" s="1"/>
  <c r="I34" i="3"/>
  <c r="G34" i="3" a="1"/>
  <c r="G34" i="3" s="1"/>
  <c r="I33" i="3"/>
  <c r="G33" i="3" a="1"/>
  <c r="G33" i="3" s="1"/>
  <c r="I32" i="3"/>
  <c r="G32" i="3" a="1"/>
  <c r="G32" i="3" s="1"/>
  <c r="I31" i="3"/>
  <c r="G31" i="3" a="1"/>
  <c r="G31" i="3" s="1"/>
  <c r="I30" i="3"/>
  <c r="G30" i="3" a="1"/>
  <c r="G30" i="3" s="1"/>
  <c r="I29" i="3"/>
  <c r="G29" i="3" a="1"/>
  <c r="G29" i="3" s="1"/>
  <c r="I28" i="3"/>
  <c r="G28" i="3" a="1"/>
  <c r="G28" i="3" s="1"/>
  <c r="I27" i="3"/>
  <c r="G27" i="3" a="1"/>
  <c r="G27" i="3" s="1"/>
  <c r="I26" i="3"/>
  <c r="G26" i="3" a="1"/>
  <c r="G26" i="3" s="1"/>
  <c r="I25" i="3"/>
  <c r="G25" i="3" a="1"/>
  <c r="G25" i="3" s="1"/>
  <c r="I23" i="3"/>
  <c r="G23" i="3" a="1"/>
  <c r="G23" i="3" s="1"/>
  <c r="I22" i="3"/>
  <c r="G22" i="3" a="1"/>
  <c r="G22" i="3" s="1"/>
  <c r="I21" i="3"/>
  <c r="G21" i="3" a="1"/>
  <c r="G21" i="3" s="1"/>
  <c r="I20" i="3"/>
  <c r="G20" i="3" a="1"/>
  <c r="G20" i="3" s="1"/>
  <c r="I19" i="3"/>
  <c r="G19" i="3" a="1"/>
  <c r="G19" i="3" s="1"/>
  <c r="I18" i="3"/>
  <c r="G18" i="3" a="1"/>
  <c r="G18" i="3" s="1"/>
  <c r="I17" i="3"/>
  <c r="G17" i="3" a="1"/>
  <c r="G17" i="3" s="1"/>
  <c r="I16" i="3"/>
  <c r="G16" i="3" a="1"/>
  <c r="G16" i="3" s="1"/>
  <c r="I15" i="3"/>
  <c r="G15" i="3" a="1"/>
  <c r="G15" i="3" s="1"/>
  <c r="I14" i="3"/>
  <c r="G14" i="3" a="1"/>
  <c r="G14" i="3" s="1"/>
  <c r="G12" i="3" a="1"/>
  <c r="G12" i="3" s="1"/>
  <c r="G11" i="3" a="1"/>
  <c r="G11" i="3" s="1"/>
  <c r="G10" i="3" a="1"/>
  <c r="G10" i="3" s="1"/>
  <c r="G9" i="3" a="1"/>
  <c r="G9" i="3" s="1"/>
  <c r="G8" i="3" a="1"/>
  <c r="G8" i="3" s="1"/>
  <c r="G7" i="3" a="1"/>
  <c r="G7" i="3" s="1"/>
  <c r="G6" i="3" a="1"/>
  <c r="G6" i="3" s="1"/>
  <c r="G5" i="3" a="1"/>
  <c r="G5" i="3" s="1"/>
  <c r="G4" i="3" a="1"/>
  <c r="G4" i="3" s="1"/>
  <c r="G3" i="3" a="1"/>
  <c r="G3" i="3" s="1"/>
  <c r="G2" i="3" a="1"/>
  <c r="G2" i="3" s="1"/>
  <c r="I3" i="3"/>
  <c r="I4" i="3"/>
  <c r="I5" i="3"/>
  <c r="I6" i="3"/>
  <c r="I7" i="3"/>
  <c r="I8" i="3"/>
  <c r="I9" i="3"/>
  <c r="I10" i="3"/>
  <c r="I11" i="3"/>
  <c r="I12" i="3"/>
  <c r="I2" i="3"/>
  <c r="D5" i="4"/>
  <c r="E5" i="4" s="1"/>
  <c r="C5" i="4"/>
  <c r="D4" i="4"/>
  <c r="E4" i="4" s="1"/>
  <c r="C4" i="4"/>
  <c r="C6" i="4" l="1" a="1"/>
  <c r="C6" i="4" s="1"/>
  <c r="D6" i="4" s="1" a="1"/>
  <c r="D6" i="4" s="1"/>
  <c r="E6" i="4" s="1"/>
  <c r="C7" i="4" a="1"/>
  <c r="C7" i="4" s="1"/>
  <c r="D7" i="4" s="1" a="1"/>
  <c r="D7" i="4" s="1"/>
  <c r="E7" i="4" s="1"/>
  <c r="C3" i="4" a="1"/>
  <c r="C3" i="4" s="1"/>
  <c r="D3" i="4" s="1" a="1"/>
  <c r="D3" i="4" s="1"/>
  <c r="E3" i="4" s="1"/>
  <c r="C2" i="4" a="1"/>
  <c r="C2" i="4" s="1"/>
  <c r="D2" i="4" s="1" a="1"/>
  <c r="D2" i="4" s="1"/>
  <c r="E2" i="4" s="1"/>
  <c r="B16" i="4" l="1"/>
  <c r="B12" i="4"/>
  <c r="B11" i="4"/>
  <c r="B13"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<sst xmlns="http://schemas.openxmlformats.org/spreadsheetml/2006/main" count="724" uniqueCount="490">
  <si>
    <r>
      <t xml:space="preserve">Grade Calculator for MSc Computer Science
</t>
    </r>
    <r>
      <rPr>
        <sz val="11"/>
        <color theme="1"/>
        <rFont val="Calibri"/>
        <family val="2"/>
        <scheme val="minor"/>
      </rPr>
      <t>This calculator should aid you in calculating your final grades that will show up on your diploma. It can tell you if you finished your MSc "with distinction".</t>
    </r>
  </si>
  <si>
    <t>&gt; KUSSS DUMP</t>
  </si>
  <si>
    <t>Go to this sheet to get started and dump your grades from KUSSS.</t>
  </si>
  <si>
    <t>&gt; Assignment</t>
  </si>
  <si>
    <t>Make sure to check if all of your grades were assigned correctly.</t>
  </si>
  <si>
    <t>&gt; Results</t>
  </si>
  <si>
    <t>Your results will show up here.</t>
  </si>
  <si>
    <t>Made with &lt;3 by StV Informatik</t>
  </si>
  <si>
    <t>For technical assistance, update requests and complaints about the gross formulas used, please contact Felix Ferchhumer (felix.ferchhumer@oeh.jku.at).</t>
  </si>
  <si>
    <t>Tool is in Open Beta, treat with care.</t>
  </si>
  <si>
    <t>Last updated: 12.09.2024</t>
  </si>
  <si>
    <t>Date</t>
  </si>
  <si>
    <t>Title</t>
  </si>
  <si>
    <t>Grade</t>
  </si>
  <si>
    <t>Code</t>
  </si>
  <si>
    <t>Type</t>
  </si>
  <si>
    <t>ECTS</t>
  </si>
  <si>
    <t>WkHrs</t>
  </si>
  <si>
    <t>curr.Id</t>
  </si>
  <si>
    <r>
      <rPr>
        <b/>
        <sz val="11"/>
        <color theme="1"/>
        <rFont val="Calibri"/>
        <family val="2"/>
        <scheme val="minor"/>
      </rPr>
      <t>How to use</t>
    </r>
    <r>
      <rPr>
        <sz val="11"/>
        <color theme="1"/>
        <rFont val="Calibri"/>
        <family val="2"/>
        <scheme val="minor"/>
      </rPr>
      <t xml:space="preserve">
Simply copy &amp; paste all course assessments from KUSSS.
The calculator will then try to assign all courses to subjects on the next sheets and calculate your final grade.</t>
    </r>
  </si>
  <si>
    <t>&gt; KUSSS</t>
  </si>
  <si>
    <t>Course</t>
  </si>
  <si>
    <t>Link</t>
  </si>
  <si>
    <t>Course Number</t>
  </si>
  <si>
    <t>Alternative</t>
  </si>
  <si>
    <t>Subject</t>
  </si>
  <si>
    <t>Major</t>
  </si>
  <si>
    <t>Credits</t>
  </si>
  <si>
    <t>Notes</t>
  </si>
  <si>
    <t>UE Machine Learning: Supervised Techniques</t>
  </si>
  <si>
    <t>https://studienhandbuch.jku.at/173673</t>
  </si>
  <si>
    <t>536MLPEMSTU19</t>
  </si>
  <si>
    <t>Major/Complementary</t>
  </si>
  <si>
    <t>Computational Engineering</t>
  </si>
  <si>
    <r>
      <rPr>
        <b/>
        <sz val="11"/>
        <color theme="1"/>
        <rFont val="Calibri"/>
        <family val="2"/>
        <scheme val="minor"/>
      </rPr>
      <t>How to use</t>
    </r>
    <r>
      <rPr>
        <sz val="11"/>
        <color theme="1"/>
        <rFont val="Calibri"/>
        <family val="2"/>
        <scheme val="minor"/>
      </rPr>
      <t xml:space="preserve">
This sheet automatically parses your KUSSS DUMP and assigns it to subjects as defined in the Studienhandbuch.
If a subject is not found (e.g. because you completed an equivalent alternative), you can add the alternative course number or manually enter the grade.</t>
    </r>
  </si>
  <si>
    <t>VL Machine Learning: Supervised Techniques</t>
  </si>
  <si>
    <t>https://studienhandbuch.jku.at/173681</t>
  </si>
  <si>
    <t>536MLPEMSTV19</t>
  </si>
  <si>
    <t>VL Computer Algebra for Concrete Mathematics</t>
  </si>
  <si>
    <t>https://studienhandbuch.jku.at/170514</t>
  </si>
  <si>
    <t>921PECOCACV20</t>
  </si>
  <si>
    <t>KV Hardware Design</t>
  </si>
  <si>
    <t>https://studienhandbuch.jku.at/170515</t>
  </si>
  <si>
    <t>921COENHWDK19</t>
  </si>
  <si>
    <t>UE Model Checking</t>
  </si>
  <si>
    <t>https://studienhandbuch.jku.at/170516</t>
  </si>
  <si>
    <t>921COENMCHU21</t>
  </si>
  <si>
    <t>VL Model Checking</t>
  </si>
  <si>
    <t>https://studienhandbuch.jku.at/170517</t>
  </si>
  <si>
    <t>921COENMCHV21</t>
  </si>
  <si>
    <t>KV Parallel Computing</t>
  </si>
  <si>
    <t>https://studienhandbuch.jku.at/170518</t>
  </si>
  <si>
    <t>921COENPACK13</t>
  </si>
  <si>
    <t>VL Probabilistic Models</t>
  </si>
  <si>
    <t>https://studienhandbuch.jku.at/170519</t>
  </si>
  <si>
    <t>921COENPRMV13</t>
  </si>
  <si>
    <t>PR Project in Computational Engineering</t>
  </si>
  <si>
    <t>https://studienhandbuch.jku.at/170520</t>
  </si>
  <si>
    <t>921COENCOEP13</t>
  </si>
  <si>
    <t>SE Seminar in Computational Engineering</t>
  </si>
  <si>
    <t>https://studienhandbuch.jku.at/170521</t>
  </si>
  <si>
    <t>921COENCOES13</t>
  </si>
  <si>
    <t>KV System Software</t>
  </si>
  <si>
    <t>https://studienhandbuch.jku.at/170522</t>
  </si>
  <si>
    <t>921SOENSSOK13</t>
  </si>
  <si>
    <t>VL Data Warehousing</t>
  </si>
  <si>
    <t>https://studienhandbuch.jku.at/170525</t>
  </si>
  <si>
    <t>926BUSIDAWV14</t>
  </si>
  <si>
    <t>Data Science</t>
  </si>
  <si>
    <r>
      <rPr>
        <b/>
        <sz val="11"/>
        <color theme="1"/>
        <rFont val="Calibri"/>
        <family val="2"/>
        <scheme val="minor"/>
      </rPr>
      <t>Pick and choose your grades</t>
    </r>
    <r>
      <rPr>
        <sz val="11"/>
        <color theme="1"/>
        <rFont val="Calibri"/>
        <family val="2"/>
        <scheme val="minor"/>
      </rPr>
      <t xml:space="preserve">
The calculator will use all grades submitted in the KUSSS DUMP to calculate your grade average. Not all grades need to be submitted however - this is especially relevant for your Complementary Subject.
If you don't want a course to show up in your results, simply remove it from the KUSSS DUMP.</t>
    </r>
  </si>
  <si>
    <t>UE Data Warehousing</t>
  </si>
  <si>
    <t>https://studienhandbuch.jku.at/170526</t>
  </si>
  <si>
    <t>926BUSIDAWU14</t>
  </si>
  <si>
    <t>https://studienhandbuch.jku.at/173682</t>
  </si>
  <si>
    <t>KV Big Data Management and Processing</t>
  </si>
  <si>
    <t>https://studienhandbuch.jku.at/170528</t>
  </si>
  <si>
    <t>921DASIBDMK17</t>
  </si>
  <si>
    <t>KV Computational Data Analytics</t>
  </si>
  <si>
    <t>https://studienhandbuch.jku.at/170529</t>
  </si>
  <si>
    <t>921DASICDAK17</t>
  </si>
  <si>
    <t>https://studienhandbuch.jku.at/170530</t>
  </si>
  <si>
    <t>PR Project in Data Science</t>
  </si>
  <si>
    <t>https://studienhandbuch.jku.at/170531</t>
  </si>
  <si>
    <t>921DASIDASP17</t>
  </si>
  <si>
    <t>SE Seminar in Data Science</t>
  </si>
  <si>
    <t>https://studienhandbuch.jku.at/170532</t>
  </si>
  <si>
    <t>921DASIDASS17</t>
  </si>
  <si>
    <t>VL Visualization</t>
  </si>
  <si>
    <t>https://studienhandbuch.jku.at/170533</t>
  </si>
  <si>
    <t>921DASIVIAV24</t>
  </si>
  <si>
    <t>KV Statistical Principles of Data Science</t>
  </si>
  <si>
    <t>https://studienhandbuch.jku.at/170534</t>
  </si>
  <si>
    <t>951SMDSSPDK20</t>
  </si>
  <si>
    <t>KV Machine Learning: Basic Techniques</t>
  </si>
  <si>
    <t>https://studienhandbuch.jku.at/170536</t>
  </si>
  <si>
    <t>536DASCMLTK24</t>
  </si>
  <si>
    <t>Intelligent Information Systems</t>
  </si>
  <si>
    <r>
      <rPr>
        <b/>
        <sz val="11"/>
        <color theme="1"/>
        <rFont val="Calibri"/>
        <family val="2"/>
        <scheme val="minor"/>
      </rPr>
      <t>Manual Adjustment Required: Duplicate course numbers</t>
    </r>
    <r>
      <rPr>
        <sz val="11"/>
        <color theme="1"/>
        <rFont val="Calibri"/>
        <family val="2"/>
        <scheme val="minor"/>
      </rPr>
      <t xml:space="preserve">
Some courses (such as Seminars and Special Topics) are considered "Changing Subjects" and can be completed multiple times. If the calculator finds a course that has multiple grades, it will mark it. Check if you may in fact use multiple grades by reading through the linked entry to the Study Handbook. 
If multiple grades are possible, simply duplicate the line and manually add the second grade in the duplicated line. Otherwise, adjust your KUSSS dump.</t>
    </r>
  </si>
  <si>
    <t>KV Information Retrieval and Extraction</t>
  </si>
  <si>
    <t>https://studienhandbuch.jku.at/170537</t>
  </si>
  <si>
    <t>921INSYIREK13</t>
  </si>
  <si>
    <t>KV Integrated Information Systems</t>
  </si>
  <si>
    <t>https://studienhandbuch.jku.at/170538</t>
  </si>
  <si>
    <t>921INSYIISK13</t>
  </si>
  <si>
    <t>KV Knowledge Based Systems</t>
  </si>
  <si>
    <t>https://studienhandbuch.jku.at/170539</t>
  </si>
  <si>
    <t>921INSYKBSK13</t>
  </si>
  <si>
    <t>UE Learning from User-generated Data</t>
  </si>
  <si>
    <t>https://studienhandbuch.jku.at/170540</t>
  </si>
  <si>
    <t>921INSYLUDU21</t>
  </si>
  <si>
    <t>VL Learning from User-generated Data</t>
  </si>
  <si>
    <t>https://studienhandbuch.jku.at/170541</t>
  </si>
  <si>
    <t>921INSYLUDV21</t>
  </si>
  <si>
    <t>KV Multimedia Search and Retrieval</t>
  </si>
  <si>
    <t>https://studienhandbuch.jku.at/170542</t>
  </si>
  <si>
    <t>921INSYMSRK13</t>
  </si>
  <si>
    <t>PR Project in Intelligent Information Systems</t>
  </si>
  <si>
    <t>https://studienhandbuch.jku.at/170543</t>
  </si>
  <si>
    <t>921INSYINSP13</t>
  </si>
  <si>
    <t>SE Seminar in Intelligent Information Systems</t>
  </si>
  <si>
    <t>https://studienhandbuch.jku.at/170544</t>
  </si>
  <si>
    <t>921INSYINSS13</t>
  </si>
  <si>
    <t>KV Web Information Systems</t>
  </si>
  <si>
    <t>https://studienhandbuch.jku.at/170545</t>
  </si>
  <si>
    <t>921INSYWISK13</t>
  </si>
  <si>
    <t>KV Accessible Software and Web Design</t>
  </si>
  <si>
    <t>https://studienhandbuch.jku.at/170546</t>
  </si>
  <si>
    <t>921INSYASWK13</t>
  </si>
  <si>
    <t>VL Computer Forensics and IT Law</t>
  </si>
  <si>
    <t>https://studienhandbuch.jku.at/170548</t>
  </si>
  <si>
    <t>921NESECILV13</t>
  </si>
  <si>
    <t>Networks and Security</t>
  </si>
  <si>
    <t>KV Cryptography</t>
  </si>
  <si>
    <t>https://studienhandbuch.jku.at/170549</t>
  </si>
  <si>
    <t>921NESECRYK13</t>
  </si>
  <si>
    <t>KV Information Security Management</t>
  </si>
  <si>
    <t>https://studienhandbuch.jku.at/170550</t>
  </si>
  <si>
    <t>921NESEISMK21</t>
  </si>
  <si>
    <t>VL Introduction to IT Security</t>
  </si>
  <si>
    <t>https://studienhandbuch.jku.at/170551</t>
  </si>
  <si>
    <t>921NESEIISV13</t>
  </si>
  <si>
    <t>KV Network Management</t>
  </si>
  <si>
    <t>https://studienhandbuch.jku.at/170552</t>
  </si>
  <si>
    <t>921NESENMAK13</t>
  </si>
  <si>
    <t>KV Network Security</t>
  </si>
  <si>
    <t>https://studienhandbuch.jku.at/170553</t>
  </si>
  <si>
    <t>921NESENSEK13</t>
  </si>
  <si>
    <t>PR Project in Networks and Security</t>
  </si>
  <si>
    <t>https://studienhandbuch.jku.at/170554</t>
  </si>
  <si>
    <t>921NESENESP13</t>
  </si>
  <si>
    <t>KV Secure Code</t>
  </si>
  <si>
    <t>https://studienhandbuch.jku.at/170555</t>
  </si>
  <si>
    <t>921NESESECK13</t>
  </si>
  <si>
    <t>KV Security Models in Information Systems</t>
  </si>
  <si>
    <t>https://studienhandbuch.jku.at/170556</t>
  </si>
  <si>
    <t>921NESESISK13</t>
  </si>
  <si>
    <t>SE Seminar in Networks and Security</t>
  </si>
  <si>
    <t>https://studienhandbuch.jku.at/170557</t>
  </si>
  <si>
    <t>921NESENESS13</t>
  </si>
  <si>
    <t>KV System Administration</t>
  </si>
  <si>
    <t>https://studienhandbuch.jku.at/170559</t>
  </si>
  <si>
    <t>921NESESADK13</t>
  </si>
  <si>
    <t>KV Systems Security</t>
  </si>
  <si>
    <t>https://studienhandbuch.jku.at/170560</t>
  </si>
  <si>
    <t>921NESESYSK13</t>
  </si>
  <si>
    <t>UE Computer Vision</t>
  </si>
  <si>
    <t>https://studienhandbuch.jku.at/170562</t>
  </si>
  <si>
    <t>921PECOCOVU20</t>
  </si>
  <si>
    <t>Pervasive Computing</t>
  </si>
  <si>
    <t>VL Computer Vision</t>
  </si>
  <si>
    <t>https://studienhandbuch.jku.at/170563</t>
  </si>
  <si>
    <t>921PECOCOVV20</t>
  </si>
  <si>
    <t>UE Machine Learning and Pattern Classification</t>
  </si>
  <si>
    <t>https://studienhandbuch.jku.at/170564</t>
  </si>
  <si>
    <t>921PECOMLPU20</t>
  </si>
  <si>
    <t>VL Machine Learning and Pattern Classification</t>
  </si>
  <si>
    <t>https://studienhandbuch.jku.at/170565</t>
  </si>
  <si>
    <t>921PECOMLPV20</t>
  </si>
  <si>
    <t>UE Pervasive Computing: Design and Development</t>
  </si>
  <si>
    <t>https://studienhandbuch.jku.at/170566</t>
  </si>
  <si>
    <t>921PECOPDDU13</t>
  </si>
  <si>
    <t>VL Pervasive Computing: Design and Development</t>
  </si>
  <si>
    <t>https://studienhandbuch.jku.at/170567</t>
  </si>
  <si>
    <t>921PECOPDDV13</t>
  </si>
  <si>
    <t>UE Pervasive Computing: Systems and Environments</t>
  </si>
  <si>
    <t>https://studienhandbuch.jku.at/170568</t>
  </si>
  <si>
    <t>921PECOPSEU13</t>
  </si>
  <si>
    <t>VL Pervasive Computing: Systems and Environments</t>
  </si>
  <si>
    <t>https://studienhandbuch.jku.at/170569</t>
  </si>
  <si>
    <t>921PECOPSEV13</t>
  </si>
  <si>
    <t>KV Principles of Cooperation</t>
  </si>
  <si>
    <t>https://studienhandbuch.jku.at/170570</t>
  </si>
  <si>
    <t>921PECOPCOK21</t>
  </si>
  <si>
    <t>KV Principles of Interaction</t>
  </si>
  <si>
    <t>https://studienhandbuch.jku.at/170571</t>
  </si>
  <si>
    <t>921PECOPINK21</t>
  </si>
  <si>
    <t>PR Project in Pervasive Computing</t>
  </si>
  <si>
    <t>https://studienhandbuch.jku.at/170572</t>
  </si>
  <si>
    <t>921PECOPECP13</t>
  </si>
  <si>
    <t>SE Seminar in Pervasive Computing</t>
  </si>
  <si>
    <t>https://studienhandbuch.jku.at/170573</t>
  </si>
  <si>
    <t>921PECOPECS13</t>
  </si>
  <si>
    <t>KV Formal Methods in Software Development</t>
  </si>
  <si>
    <t>https://studienhandbuch.jku.at/170576</t>
  </si>
  <si>
    <t>921SOENFMSK13</t>
  </si>
  <si>
    <t>Software Engineering</t>
  </si>
  <si>
    <t>KV Model-driven Engineering</t>
  </si>
  <si>
    <t>https://studienhandbuch.jku.at/170578</t>
  </si>
  <si>
    <t>921SOENMDEK13</t>
  </si>
  <si>
    <t>KV Principles of Programming Languages</t>
  </si>
  <si>
    <t>https://studienhandbuch.jku.at/170579</t>
  </si>
  <si>
    <t>921SOENPOPK13</t>
  </si>
  <si>
    <t>PR Project in Software Engineering</t>
  </si>
  <si>
    <t>https://studienhandbuch.jku.at/170580</t>
  </si>
  <si>
    <t>921SOENSEOP13</t>
  </si>
  <si>
    <t>KV Requirements Engineering</t>
  </si>
  <si>
    <t>https://studienhandbuch.jku.at/170581</t>
  </si>
  <si>
    <t>921SOENREQK13</t>
  </si>
  <si>
    <t>SE Seminar in Software Engineering</t>
  </si>
  <si>
    <t>https://studienhandbuch.jku.at/170582</t>
  </si>
  <si>
    <t>921SOENSEOS13</t>
  </si>
  <si>
    <t>KV Software Architectures</t>
  </si>
  <si>
    <t>https://studienhandbuch.jku.at/170583</t>
  </si>
  <si>
    <t>921SOENSARK13</t>
  </si>
  <si>
    <t>KV Software Processes and Tools</t>
  </si>
  <si>
    <t>https://studienhandbuch.jku.at/170584</t>
  </si>
  <si>
    <t>921SOENSPTK13</t>
  </si>
  <si>
    <t>KV Software Testing</t>
  </si>
  <si>
    <t>https://studienhandbuch.jku.at/170585</t>
  </si>
  <si>
    <t>921SOENSOTK13</t>
  </si>
  <si>
    <t>https://studienhandbuch.jku.at/170586</t>
  </si>
  <si>
    <t>Electives</t>
  </si>
  <si>
    <t>UE Machine Learning: Unsupervised Techniques</t>
  </si>
  <si>
    <t>https://studienhandbuch.jku.at/170657</t>
  </si>
  <si>
    <t>536MLPEMUTU19</t>
  </si>
  <si>
    <t>VL Machine Learning: Unsupervised Techniques</t>
  </si>
  <si>
    <t>https://studienhandbuch.jku.at/170658</t>
  </si>
  <si>
    <t>536MLPEMUTV19</t>
  </si>
  <si>
    <t>UE Natural Language Processing</t>
  </si>
  <si>
    <t>https://studienhandbuch.jku.at/170659</t>
  </si>
  <si>
    <t>536DASCNLPU21</t>
  </si>
  <si>
    <t>VL Natural Language Processing</t>
  </si>
  <si>
    <t>https://studienhandbuch.jku.at/170660</t>
  </si>
  <si>
    <t>536DASCNLPV21</t>
  </si>
  <si>
    <t>UE Reinforcement Learning</t>
  </si>
  <si>
    <t>https://studienhandbuch.jku.at/170661</t>
  </si>
  <si>
    <t>536MLPEREIU20</t>
  </si>
  <si>
    <t>VL Reinforcement Learning</t>
  </si>
  <si>
    <t>https://studienhandbuch.jku.at/170662</t>
  </si>
  <si>
    <t>536MLPEREIV20</t>
  </si>
  <si>
    <t>UE AI and Visualization</t>
  </si>
  <si>
    <t>https://studienhandbuch.jku.at/170663</t>
  </si>
  <si>
    <t>993MLPEEAIU24</t>
  </si>
  <si>
    <t>VL AI and Visualization</t>
  </si>
  <si>
    <t>https://studienhandbuch.jku.at/170664</t>
  </si>
  <si>
    <t>993MLPEEAIV24</t>
  </si>
  <si>
    <t>UE Deep Learning and Neural Nets I</t>
  </si>
  <si>
    <t>https://studienhandbuch.jku.at/173829</t>
  </si>
  <si>
    <t>993MLPEDN1U19</t>
  </si>
  <si>
    <t>VL Deep Learning and Neural Nets I</t>
  </si>
  <si>
    <t>https://studienhandbuch.jku.at/170666</t>
  </si>
  <si>
    <t>993MLPEDN1V19</t>
  </si>
  <si>
    <t>UE Machine Learning: Advanced Techniques</t>
  </si>
  <si>
    <t>https://studienhandbuch.jku.at/170667</t>
  </si>
  <si>
    <t>993MLPEMLTU24</t>
  </si>
  <si>
    <t>VL Machine Learning: Advanced Techniques</t>
  </si>
  <si>
    <t>https://studienhandbuch.jku.at/170668</t>
  </si>
  <si>
    <t>993MLPEMLTV24</t>
  </si>
  <si>
    <t>UE Planning and Reasoning in Artificial Intelligence</t>
  </si>
  <si>
    <t>https://studienhandbuch.jku.at/170669</t>
  </si>
  <si>
    <t>993TASMPRAU22</t>
  </si>
  <si>
    <t>VL Planning and Reasoning in Artificial Intelligence</t>
  </si>
  <si>
    <t>https://studienhandbuch.jku.at/170670</t>
  </si>
  <si>
    <t>993TASMPRAV22</t>
  </si>
  <si>
    <t>UE Sequence Analysis and Phylogenetics</t>
  </si>
  <si>
    <t>https://studienhandbuch.jku.at/170671</t>
  </si>
  <si>
    <t>663INFOSAPU22</t>
  </si>
  <si>
    <t>VL Sequence Analysis and Phylogenetics</t>
  </si>
  <si>
    <t>https://studienhandbuch.jku.at/170672</t>
  </si>
  <si>
    <t>663INFOSAPV22</t>
  </si>
  <si>
    <t>VL Computational Geometry</t>
  </si>
  <si>
    <t>https://studienhandbuch.jku.at/172854</t>
  </si>
  <si>
    <t>404GEOCCOGV23</t>
  </si>
  <si>
    <t>KV Advanced Compiler Construction</t>
  </si>
  <si>
    <t>https://studienhandbuch.jku.at/170674</t>
  </si>
  <si>
    <t>921CGELACOK13</t>
  </si>
  <si>
    <t>KV Advanced Interactive Visualization</t>
  </si>
  <si>
    <t>https://studienhandbuch.jku.at/170675</t>
  </si>
  <si>
    <t>921CGELINVK24</t>
  </si>
  <si>
    <t>KV Advanced Operating Systems</t>
  </si>
  <si>
    <t>https://studienhandbuch.jku.at/170676</t>
  </si>
  <si>
    <t>921CGELAOSK21</t>
  </si>
  <si>
    <t>KV Application Oriented Knowledge Processing</t>
  </si>
  <si>
    <t>https://studienhandbuch.jku.at/170677</t>
  </si>
  <si>
    <t>921CGELAOKK13</t>
  </si>
  <si>
    <t>KV Assistive Technologies and Accessibility</t>
  </si>
  <si>
    <t>https://studienhandbuch.jku.at/170678</t>
  </si>
  <si>
    <t>921CGELATAK13</t>
  </si>
  <si>
    <t>KV Big Data Engineering</t>
  </si>
  <si>
    <t>https://studienhandbuch.jku.at/170679</t>
  </si>
  <si>
    <t>921CGELBDEK21</t>
  </si>
  <si>
    <t>VL Biometric Identification</t>
  </si>
  <si>
    <t>https://studienhandbuch.jku.at/170680</t>
  </si>
  <si>
    <t>INMAWVOBIDE</t>
  </si>
  <si>
    <t>KV Cloud Computing</t>
  </si>
  <si>
    <t>https://studienhandbuch.jku.at/170681</t>
  </si>
  <si>
    <t>921CGELCCOK23</t>
  </si>
  <si>
    <t>KV Cloud Security</t>
  </si>
  <si>
    <t>https://studienhandbuch.jku.at/170682</t>
  </si>
  <si>
    <t>921CGELCLSK13</t>
  </si>
  <si>
    <t>PR Computational Data Analytics</t>
  </si>
  <si>
    <t>https://studienhandbuch.jku.at/170683</t>
  </si>
  <si>
    <t>921CGELCDAP21</t>
  </si>
  <si>
    <t>UE Computer Algebra for Concrete Mathematics</t>
  </si>
  <si>
    <t>https://studienhandbuch.jku.at/170684</t>
  </si>
  <si>
    <t>921CGELCACU20</t>
  </si>
  <si>
    <t>UE Computer Forensics and IT Law</t>
  </si>
  <si>
    <t>https://studienhandbuch.jku.at/170685</t>
  </si>
  <si>
    <t>921CGELCILU22</t>
  </si>
  <si>
    <t>KV Conceptual Data Modeling</t>
  </si>
  <si>
    <t>https://studienhandbuch.jku.at/170686</t>
  </si>
  <si>
    <t>921CGELCDMK13</t>
  </si>
  <si>
    <t>KV Debugging</t>
  </si>
  <si>
    <t>https://studienhandbuch.jku.at/170687</t>
  </si>
  <si>
    <t>921CGELDEBK13</t>
  </si>
  <si>
    <t>KV Digital Image Processing</t>
  </si>
  <si>
    <t>https://studienhandbuch.jku.at/170688</t>
  </si>
  <si>
    <t>INMAWKVDBVA</t>
  </si>
  <si>
    <t>KV Engineering of AI-intensive Systems</t>
  </si>
  <si>
    <t>https://studienhandbuch.jku.at/170689</t>
  </si>
  <si>
    <t>921CGELEASK22</t>
  </si>
  <si>
    <t>KV Human/Computer Interaction</t>
  </si>
  <si>
    <t>https://studienhandbuch.jku.at/170690</t>
  </si>
  <si>
    <t>921CGELHCIK21</t>
  </si>
  <si>
    <t>VL Information Displays</t>
  </si>
  <si>
    <t>https://studienhandbuch.jku.at/170691</t>
  </si>
  <si>
    <t>INMAWVOINDI</t>
  </si>
  <si>
    <t>KV Introduction to Linux</t>
  </si>
  <si>
    <t>https://studienhandbuch.jku.at/170692</t>
  </si>
  <si>
    <t>921CGELINLK21</t>
  </si>
  <si>
    <t>KV Mobile Computing</t>
  </si>
  <si>
    <t>https://studienhandbuch.jku.at/170693</t>
  </si>
  <si>
    <t>INMAWKVMOCO</t>
  </si>
  <si>
    <t>KV Mobile Web Development</t>
  </si>
  <si>
    <t>https://studienhandbuch.jku.at/170694</t>
  </si>
  <si>
    <t>921CGELMWDK22</t>
  </si>
  <si>
    <t>KV Model Engineering for Data-Intensive Systems</t>
  </si>
  <si>
    <t>https://studienhandbuch.jku.at/170695</t>
  </si>
  <si>
    <t>921CGELMEDK23</t>
  </si>
  <si>
    <t>KV Modeling and Computer Simulation</t>
  </si>
  <si>
    <t>https://studienhandbuch.jku.at/170696</t>
  </si>
  <si>
    <t>921CGELMOCV13</t>
  </si>
  <si>
    <t>KV Modeling Internet Applications</t>
  </si>
  <si>
    <t>https://studienhandbuch.jku.at/170697</t>
  </si>
  <si>
    <t>INMAWKVMIAP</t>
  </si>
  <si>
    <t>KV Practical Introduction to Modern System Design with C++</t>
  </si>
  <si>
    <t>https://studienhandbuch.jku.at/170698</t>
  </si>
  <si>
    <t>921CGELPSDK22</t>
  </si>
  <si>
    <t>UE Probabilistic Models</t>
  </si>
  <si>
    <t>https://studienhandbuch.jku.at/170699</t>
  </si>
  <si>
    <t>921CGELPRMU13</t>
  </si>
  <si>
    <t>KV Product Line Engineering</t>
  </si>
  <si>
    <t>https://studienhandbuch.jku.at/170700</t>
  </si>
  <si>
    <t>INMAWKVPLEN</t>
  </si>
  <si>
    <t>UE Quantum Computing</t>
  </si>
  <si>
    <t>https://studienhandbuch.jku.at/170701</t>
  </si>
  <si>
    <t>921CGELQCOU24</t>
  </si>
  <si>
    <t>VL Quantum Computing</t>
  </si>
  <si>
    <t>https://studienhandbuch.jku.at/170702</t>
  </si>
  <si>
    <t>921CGELQCOV22</t>
  </si>
  <si>
    <t>KV SAT Solving</t>
  </si>
  <si>
    <t>https://studienhandbuch.jku.at/170703</t>
  </si>
  <si>
    <t>921CGELSASK19</t>
  </si>
  <si>
    <t>KV Semantic Data Modeling and Applications</t>
  </si>
  <si>
    <t>https://studienhandbuch.jku.at/170704</t>
  </si>
  <si>
    <t>921CGELSDMK13</t>
  </si>
  <si>
    <t>KV Statistics 2</t>
  </si>
  <si>
    <t>https://studienhandbuch.jku.at/170705</t>
  </si>
  <si>
    <t>921CGELST2K21</t>
  </si>
  <si>
    <t>UE Visualization</t>
  </si>
  <si>
    <t>https://studienhandbuch.jku.at/170706</t>
  </si>
  <si>
    <t>921CGELVIAU24</t>
  </si>
  <si>
    <t>KV Web Engineering</t>
  </si>
  <si>
    <t>https://studienhandbuch.jku.at/170707</t>
  </si>
  <si>
    <t>INMAWKVWEBE</t>
  </si>
  <si>
    <t>KV Web Performance</t>
  </si>
  <si>
    <t>https://studienhandbuch.jku.at/170708</t>
  </si>
  <si>
    <t>921CGELWEPK19</t>
  </si>
  <si>
    <t>KV Web Search and Mining</t>
  </si>
  <si>
    <t>https://studienhandbuch.jku.at/170709</t>
  </si>
  <si>
    <t>921CGELWSMK13</t>
  </si>
  <si>
    <t>KV Web Security</t>
  </si>
  <si>
    <t>https://studienhandbuch.jku.at/170710</t>
  </si>
  <si>
    <t>921CGELWSCK21</t>
  </si>
  <si>
    <t>KV Web Usability</t>
  </si>
  <si>
    <t>https://studienhandbuch.jku.at/170712</t>
  </si>
  <si>
    <t>921CGELWUSK21</t>
  </si>
  <si>
    <t>KV Advanced Cryptology</t>
  </si>
  <si>
    <t>https://studienhandbuch.jku.at/170713</t>
  </si>
  <si>
    <t>489WKESACRK22</t>
  </si>
  <si>
    <t>KV VLSI Design</t>
  </si>
  <si>
    <t>https://studienhandbuch.jku.at/170714</t>
  </si>
  <si>
    <t>489WSDHVLDK22</t>
  </si>
  <si>
    <t>UE Computational Geometry</t>
  </si>
  <si>
    <t>https://studienhandbuch.jku.at/170715</t>
  </si>
  <si>
    <t>201GEOMCOGU14</t>
  </si>
  <si>
    <t>UE Computer Algebra</t>
  </si>
  <si>
    <t>https://studienhandbuch.jku.at/170716</t>
  </si>
  <si>
    <t>201COMACALU18</t>
  </si>
  <si>
    <t>VL Computer Algebra</t>
  </si>
  <si>
    <t>https://studienhandbuch.jku.at/170717</t>
  </si>
  <si>
    <t>201COMACALV18</t>
  </si>
  <si>
    <t>KV Advanced Regression Analysis</t>
  </si>
  <si>
    <t>https://studienhandbuch.jku.at/170718</t>
  </si>
  <si>
    <t>951STMOARAK14</t>
  </si>
  <si>
    <t>KS Social and gender IT aspects</t>
  </si>
  <si>
    <t>https://studienhandbuch.jku.at/177185</t>
  </si>
  <si>
    <t>926SGAIGAIS14</t>
  </si>
  <si>
    <t>VL Ethics and Gender Studies</t>
  </si>
  <si>
    <t>https://studienhandbuch.jku.at/170720</t>
  </si>
  <si>
    <t>GS-BC</t>
  </si>
  <si>
    <t>KV Gender Studies Managing Equality TN</t>
  </si>
  <si>
    <t>https://studienhandbuch.jku.at/170721</t>
  </si>
  <si>
    <t>GS-ME-TN</t>
  </si>
  <si>
    <t>KV Multivariate Statistics</t>
  </si>
  <si>
    <t>https://studienhandbuch.jku.at/170722</t>
  </si>
  <si>
    <t>551STMEMVVK14</t>
  </si>
  <si>
    <t>KV Generalized linear models</t>
  </si>
  <si>
    <t>https://studienhandbuch.jku.at/170723</t>
  </si>
  <si>
    <t>551OKMEVLMK14</t>
  </si>
  <si>
    <t>Special Topics</t>
  </si>
  <si>
    <t>KV Special Topics (1,5 ECTS)</t>
  </si>
  <si>
    <t>https://studienhandbuch.jku.at/170725</t>
  </si>
  <si>
    <t>921CSPTST1K13</t>
  </si>
  <si>
    <t>UE Special Topics (1,5 ECTS)</t>
  </si>
  <si>
    <t>https://studienhandbuch.jku.at/170726</t>
  </si>
  <si>
    <t>921CSPTST1U13</t>
  </si>
  <si>
    <t>VL Special Topics (1,5 ECTS)</t>
  </si>
  <si>
    <t>https://studienhandbuch.jku.at/170727</t>
  </si>
  <si>
    <t>921CSPTST1V13</t>
  </si>
  <si>
    <t>KV Special Topics (3 ECTS)</t>
  </si>
  <si>
    <t>https://studienhandbuch.jku.at/170728</t>
  </si>
  <si>
    <t>921CSPTST2K13</t>
  </si>
  <si>
    <t>UE Special Topics (3 ECTS)</t>
  </si>
  <si>
    <t>https://studienhandbuch.jku.at/170729</t>
  </si>
  <si>
    <t>921CSPTST2U13</t>
  </si>
  <si>
    <t>VL Special Topics (3 ECTS)</t>
  </si>
  <si>
    <t>https://studienhandbuch.jku.at/170730</t>
  </si>
  <si>
    <t>921CSPTST2V13</t>
  </si>
  <si>
    <t>KV Special Topics (4,5 ECTS)</t>
  </si>
  <si>
    <t>https://studienhandbuch.jku.at/170731</t>
  </si>
  <si>
    <t>921CSPTST3K13</t>
  </si>
  <si>
    <t>SE Special Topics</t>
  </si>
  <si>
    <t>https://studienhandbuch.jku.at/170732</t>
  </si>
  <si>
    <t>921CSPTST2S13</t>
  </si>
  <si>
    <t>SE Master's Thesis Seminar SS</t>
  </si>
  <si>
    <t>https://studienhandbuch.jku.at/170734</t>
  </si>
  <si>
    <t>921MAARMASS13</t>
  </si>
  <si>
    <t>Master's Thesis Seminar</t>
  </si>
  <si>
    <t>SE Master's Thesis Seminar WS</t>
  </si>
  <si>
    <t>https://studienhandbuch.jku.at/170735</t>
  </si>
  <si>
    <t>921MAARMAWS13</t>
  </si>
  <si>
    <t>Free Electives: Add your courses by entering their course number.</t>
  </si>
  <si>
    <t>Free Electives</t>
  </si>
  <si>
    <r>
      <rPr>
        <b/>
        <sz val="11"/>
        <color theme="1"/>
        <rFont val="Calibri"/>
        <family val="2"/>
        <scheme val="minor"/>
      </rPr>
      <t>Picking your Free Electives</t>
    </r>
    <r>
      <rPr>
        <sz val="11"/>
        <color theme="1"/>
        <rFont val="Calibri"/>
        <family val="2"/>
        <scheme val="minor"/>
      </rPr>
      <t xml:space="preserve">
Select courses you want to use for your Freie Studienleistung.
You can add new rows if needed.
When adding courses, note that "mit Erfolg teilgenommen" must be given the grade 0. These grades are not considered when calculating your grade average (and will thus not show in this calculator) but they do count towards your ECTS required. At least half of your credits per subject must reward a grade.</t>
    </r>
  </si>
  <si>
    <t>Required ECTS</t>
  </si>
  <si>
    <t>Found</t>
  </si>
  <si>
    <t>Rounded</t>
  </si>
  <si>
    <t>Major Subject</t>
  </si>
  <si>
    <t>Select your Major:</t>
  </si>
  <si>
    <t>Complementary Subject</t>
  </si>
  <si>
    <t>Master's Examination</t>
  </si>
  <si>
    <t>Enter Exam Grade:</t>
  </si>
  <si>
    <t>Master's Thesis</t>
  </si>
  <si>
    <t>Enter Thesis Grade:</t>
  </si>
  <si>
    <t>Passed with destinction?</t>
  </si>
  <si>
    <t>No subject grade &gt; 2?</t>
  </si>
  <si>
    <t>At least half of grades = 1?</t>
  </si>
  <si>
    <t>"Mit Auszeichnung bestanden"?</t>
  </si>
  <si>
    <t>Grade Average</t>
  </si>
  <si>
    <t>Subjects</t>
  </si>
  <si>
    <t>Courses</t>
  </si>
  <si>
    <t>&gt; JKU Satzung</t>
  </si>
  <si>
    <t>Number</t>
  </si>
  <si>
    <t>sehr gut</t>
  </si>
  <si>
    <t>gut</t>
  </si>
  <si>
    <t>befriedigend</t>
  </si>
  <si>
    <t>genügend</t>
  </si>
  <si>
    <t>mit Erfolg teilgenommen</t>
  </si>
  <si>
    <r>
      <rPr>
        <b/>
        <sz val="11"/>
        <color theme="1"/>
        <rFont val="Calibri"/>
        <family val="2"/>
        <scheme val="minor"/>
      </rPr>
      <t>How to use</t>
    </r>
    <r>
      <rPr>
        <sz val="11"/>
        <color theme="1"/>
        <rFont val="Calibri"/>
        <family val="2"/>
        <scheme val="minor"/>
      </rPr>
      <t xml:space="preserve">
This sheet shows you your final grade and degree according to the formula defined in § 34 Abs. 4 and 5a of the JKU Satzung. Select your Major above and enter your thesis and exam grades.
All subject grades will show up in your diploma, but only the Major, Complementary and the Examination grade will be used to determine if you passed with destinction.
If the results are unexpected, make sure to check the other sheets.
Naturally, we can't give you any warranty on this information, treat this as an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</si>
</sst>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13"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b/>
      <sz val="10"/>
      <color rgb="FFF7F7F7"/>
      <name val="Verdana"/>
      <family val="2"/>
    </font>
    <font>
      <sz val="7"/>
      <color rgb="FF000000"/>
      <name val="Verdana"/>
      <family val="2"/>
    </font>
    <font>
      <b/>
      <sz val="7"/>
      <color rgb="FF000000"/>
      <name val="Verdana"/>
      <family val="2"/>
    </font>
    <font>
      <sz val="6"/>
      <color rgb="FF000000"/>
      <name val="Verdana"/>
      <family val="2"/>
    </font>
    <font>
      <sz val="8"/>
      <color rgb="FF000000"/>
      <name val="Verdana"/>
      <family val="2"/>
    </font>
    <font>
      <b/>
      <sz val="8"/>
      <color rgb="FF000000"/>
      <name val="Verdana"/>
      <family val="2"/>
    </font>
    <font>
      <sz val="11"/>
      <color theme="0"/>
      <name val="Calibri"/>
      <family val="2"/>
      <scheme val="minor"/>
    </font>
    <font>
      <sz val="11"/>
      <name val="Calibri"/>
      <family val="2"/>
      <scheme val="minor"/>
    </font>
  </fonts>
  <fills count="7">
    <fill>
      <patternFill patternType="none"/>
    </fill>
    <fill>
      <patternFill patternType="gray125"/>
    </fill>
    <fill>
      <patternFill patternType="solid">
        <fgColor rgb="FFB24372"/>
        <bgColor indexed="64"/>
      </patternFill>
    </fill>
    <fill>
      <patternFill patternType="solid">
        <fgColor rgb="FFE1E1E1"/>
        <bgColor indexed="64"/>
      </patternFill>
    </fill>
    <fill>
      <patternFill patternType="solid">
        <fgColor rgb="FFF5F7F7"/>
        <bgColor indexed="64"/>
      </patternFill>
    </fill>
    <fill>
      <patternFill patternType="solid">
        <fgColor rgb="FFFFFF00"/>
        <bgColor indexed="64"/>
      </patternFill>
    </fill>
    <fill>
      <patternFill patternType="solid">
        <fgColor rgb="FF002060"/>
        <bgColor indexed="64"/>
      </patternFill>
    </fill>
  </fills>
  <borders count="2">
    <border>
      <left/>
      <right/>
      <top/>
      <bottom/>
      <diagonal/>
    </border>
    <border>
      <left style="medium">
        <color rgb="FFCCCCCC"/>
      </left>
      <right style="medium">
        <color rgb="FFCCCCCC"/>
      </right>
      <top style="medium">
        <color rgb="FFCCCCCC"/>
      </top>
      <bottom style="dotted">
        <color rgb="FF000000"/>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cellStyleXfs>
  <cellXfs count="42">
    <xf numFmtId="0" fontId="0" fillId="0" borderId="0" xfId="0"/>
    <xf numFmtId="0" fontId="3" fillId="0" borderId="0" xfId="2" quotePrefix="1"/>
    <xf numFmtId="0" fontId="2" fillId="0" borderId="0" xfId="0" applyFont="1" applyAlignment="1">
      <alignment horizontal="center"/>
    </xf>
    <xf numFmtId="0" fontId="5" fillId="2" borderId="1" xfId="0" applyFont="1" applyFill="1" applyBorder="1" applyAlignment="1">
      <alignment horizontal="center" vertical="top" wrapText="1"/>
    </xf>
    <xf numFmtId="0" fontId="0" fillId="0" borderId="0" xfId="0" applyAlignment="1">
      <alignment wrapText="1"/>
    </xf>
    <xf numFmtId="0" fontId="6" fillId="3" borderId="0" xfId="0" applyFont="1" applyFill="1" applyAlignment="1">
      <alignment vertical="center" wrapText="1"/>
    </xf>
    <xf numFmtId="0" fontId="7" fillId="3" borderId="0" xfId="0" applyFont="1" applyFill="1" applyAlignment="1">
      <alignment vertical="center" wrapText="1"/>
    </xf>
    <xf numFmtId="0" fontId="8" fillId="3" borderId="0" xfId="0" applyFont="1" applyFill="1" applyAlignment="1">
      <alignment vertical="center" wrapText="1"/>
    </xf>
    <xf numFmtId="0" fontId="6" fillId="4" borderId="0" xfId="0" applyFont="1" applyFill="1" applyAlignment="1">
      <alignment vertical="center" wrapText="1"/>
    </xf>
    <xf numFmtId="0" fontId="7" fillId="4" borderId="0" xfId="0" applyFont="1" applyFill="1" applyAlignment="1">
      <alignment vertical="center" wrapText="1"/>
    </xf>
    <xf numFmtId="0" fontId="8" fillId="4" borderId="0" xfId="0" applyFont="1" applyFill="1" applyAlignment="1">
      <alignment vertical="center" wrapText="1"/>
    </xf>
    <xf numFmtId="0" fontId="9" fillId="4" borderId="0" xfId="0" applyFont="1" applyFill="1" applyAlignment="1">
      <alignment vertical="center" wrapText="1"/>
    </xf>
    <xf numFmtId="0" fontId="10" fillId="4" borderId="0" xfId="0" applyFont="1" applyFill="1" applyAlignment="1">
      <alignment vertical="center" wrapText="1"/>
    </xf>
    <xf numFmtId="0" fontId="9" fillId="3" borderId="0" xfId="0" applyFont="1" applyFill="1" applyAlignment="1">
      <alignment vertical="center" wrapText="1"/>
    </xf>
    <xf numFmtId="0" fontId="10" fillId="3" borderId="0" xfId="0" applyFont="1" applyFill="1" applyAlignment="1">
      <alignment vertical="center" wrapText="1"/>
    </xf>
    <xf numFmtId="0" fontId="2" fillId="0" borderId="0" xfId="0" applyFont="1"/>
    <xf numFmtId="0" fontId="2" fillId="0" borderId="0" xfId="0" applyFont="1" applyAlignment="1">
      <alignment horizontal="right"/>
    </xf>
    <xf numFmtId="164" fontId="2" fillId="0" borderId="0" xfId="0" applyNumberFormat="1" applyFont="1"/>
    <xf numFmtId="0" fontId="2" fillId="0" borderId="0" xfId="0" applyFont="1" applyAlignment="1">
      <alignment vertical="center"/>
    </xf>
    <xf numFmtId="0" fontId="3" fillId="0" borderId="0" xfId="2" applyAlignment="1">
      <alignment horizontal="right"/>
    </xf>
    <xf numFmtId="0" fontId="0" fillId="0" borderId="0" xfId="0" applyAlignment="1">
      <alignment horizontal="center"/>
    </xf>
    <xf numFmtId="2" fontId="0" fillId="0" borderId="0" xfId="1" applyNumberFormat="1" applyFont="1"/>
    <xf numFmtId="0" fontId="4" fillId="0" borderId="0" xfId="0" applyFont="1"/>
    <xf numFmtId="0" fontId="0" fillId="0" borderId="0" xfId="0" applyAlignment="1">
      <alignment horizontal="right"/>
    </xf>
    <xf numFmtId="0" fontId="0" fillId="0" borderId="0" xfId="0" applyAlignment="1">
      <alignment vertical="center"/>
    </xf>
    <xf numFmtId="164" fontId="0" fillId="0" borderId="0" xfId="0" applyNumberFormat="1"/>
    <xf numFmtId="0" fontId="2" fillId="0" borderId="0" xfId="0" applyFont="1" applyAlignment="1">
      <alignment horizontal="left"/>
    </xf>
    <xf numFmtId="2" fontId="0" fillId="0" borderId="0" xfId="0" applyNumberFormat="1"/>
    <xf numFmtId="2" fontId="2" fillId="0" borderId="0" xfId="0" applyNumberFormat="1" applyFont="1"/>
    <xf numFmtId="165" fontId="0" fillId="0" borderId="0" xfId="0" applyNumberFormat="1"/>
    <xf numFmtId="0" fontId="0" fillId="5" borderId="0" xfId="0" applyFill="1"/>
    <xf numFmtId="0" fontId="0" fillId="6" borderId="0" xfId="0" applyFill="1"/>
    <xf numFmtId="0" fontId="12" fillId="0" borderId="0" xfId="0" applyFont="1"/>
    <xf numFmtId="0" fontId="11" fillId="6" borderId="0" xfId="0" applyFont="1" applyFill="1"/>
    <xf numFmtId="0" fontId="2" fillId="0" borderId="0" xfId="0" applyFont="1" applyAlignment="1">
      <alignment horizontal="center" vertical="center" wrapText="1"/>
    </xf>
    <xf numFmtId="0" fontId="0" fillId="0" borderId="0" xfId="0" applyAlignment="1">
      <alignment horizontal="center" wrapText="1"/>
    </xf>
    <xf numFmtId="0" fontId="4" fillId="0" borderId="0" xfId="0" applyFont="1" applyAlignment="1">
      <alignment horizontal="center" wrapText="1"/>
    </xf>
    <xf numFmtId="0" fontId="2" fillId="0" borderId="0" xfId="0" applyFont="1" applyAlignment="1">
      <alignment horizontal="center"/>
    </xf>
    <xf numFmtId="0" fontId="3" fillId="0" borderId="0" xfId="2" applyAlignment="1">
      <alignment horizontal="center" wrapText="1"/>
    </xf>
    <xf numFmtId="0" fontId="0" fillId="0" borderId="0" xfId="0" applyAlignment="1">
      <alignment horizontal="center" vertical="center" wrapText="1"/>
    </xf>
    <xf numFmtId="0" fontId="2" fillId="0" borderId="0" xfId="0" applyFont="1" applyAlignment="1">
      <alignment horizontal="left"/>
    </xf>
    <xf numFmtId="0" fontId="3" fillId="0" borderId="0" xfId="2" applyAlignment="1">
      <alignment horizontal="center" vertical="center" wrapText="1"/>
    </xf>
  </cellXfs>
  <cellStyles count="3">
    <cellStyle name="Comma" xfId="1" builtinId="3"/>
    <cellStyle name="Hyperlink" xfId="2" builtinId="8"/>
    <cellStyle name="Normal" xfId="0" builtinId="0"/>
  </cellStyles>
  <dxfs count="9">
    <dxf>
      <font>
        <color theme="5"/>
      </font>
      <fill>
        <patternFill>
          <bgColor theme="5" tint="0.59996337778862885"/>
        </patternFill>
      </fill>
    </dxf>
    <dxf>
      <fill>
        <patternFill>
          <bgColor theme="5" tint="0.59996337778862885"/>
        </patternFill>
      </fill>
    </dxf>
    <dxf>
      <font>
        <color rgb="FF9C0006"/>
      </font>
      <fill>
        <patternFill>
          <bgColor rgb="FFFFC7CE"/>
        </patternFill>
      </fill>
    </dxf>
    <dxf>
      <fill>
        <patternFill patternType="solid">
          <fgColor indexed="64"/>
          <bgColor rgb="FF002060"/>
        </patternFill>
      </fill>
    </dxf>
    <dxf>
      <fill>
        <patternFill patternType="solid">
          <fgColor indexed="64"/>
          <bgColor rgb="FF002060"/>
        </patternFill>
      </fil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fill>
        <patternFill patternType="solid">
          <fgColor indexed="64"/>
          <bgColor rgb="FF00206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AFDD279-06D2-4245-BED8-93D6FA2DE339}" name="Table1" displayName="Table1" ref="A1:B6" totalsRowShown="0" headerRowDxfId="8" dataDxfId="7">
  <autoFilter ref="A1:B6" xr:uid="{0AFDD279-06D2-4245-BED8-93D6FA2DE339}"/>
  <tableColumns count="2">
    <tableColumn id="1" xr3:uid="{BDE0C386-9B51-4E52-9FCE-B6074434A679}" name="Grade" dataDxfId="6"/>
    <tableColumn id="2" xr3:uid="{12F63F24-5E0F-40DB-AC1B-FB718BC315C9}" name="Number"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236335-3C92-49A4-A5F2-0A5884CABF90}" name="Table3" displayName="Table3" ref="D1:D4" totalsRowShown="0" headerRowDxfId="4">
  <autoFilter ref="D1:D4" xr:uid="{7D236335-3C92-49A4-A5F2-0A5884CABF90}"/>
  <tableColumns count="1">
    <tableColumn id="1" xr3:uid="{D05DB86A-1DB9-432F-A3FF-AB9243CC79F3}" name="Subjec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3819E8-59E5-4C7D-989F-8D21CBD734FA}" name="Table4" displayName="Table4" ref="F1:F7" totalsRowShown="0" headerRowDxfId="3">
  <autoFilter ref="F1:F7" xr:uid="{5E3819E8-59E5-4C7D-989F-8D21CBD734FA}"/>
  <tableColumns count="1">
    <tableColumn id="1" xr3:uid="{19CBD33C-A133-4FB8-A822-56945A4843CC}" name="Majo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kusss.jku.at/kusss/gradeinfo.action"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studienhandbuch.jku.at/170707" TargetMode="External"/><Relationship Id="rId21" Type="http://schemas.openxmlformats.org/officeDocument/2006/relationships/hyperlink" Target="https://studienhandbuch.jku.at/170534" TargetMode="External"/><Relationship Id="rId42" Type="http://schemas.openxmlformats.org/officeDocument/2006/relationships/hyperlink" Target="https://studienhandbuch.jku.at/170557" TargetMode="External"/><Relationship Id="rId63" Type="http://schemas.openxmlformats.org/officeDocument/2006/relationships/hyperlink" Target="https://studienhandbuch.jku.at/170583" TargetMode="External"/><Relationship Id="rId84" Type="http://schemas.openxmlformats.org/officeDocument/2006/relationships/hyperlink" Target="https://studienhandbuch.jku.at/170674" TargetMode="External"/><Relationship Id="rId138" Type="http://schemas.openxmlformats.org/officeDocument/2006/relationships/hyperlink" Target="https://studienhandbuch.jku.at/170730" TargetMode="External"/><Relationship Id="rId107" Type="http://schemas.openxmlformats.org/officeDocument/2006/relationships/hyperlink" Target="https://studienhandbuch.jku.at/170697" TargetMode="External"/><Relationship Id="rId11" Type="http://schemas.openxmlformats.org/officeDocument/2006/relationships/hyperlink" Target="https://studienhandbuch.jku.at/170522" TargetMode="External"/><Relationship Id="rId32" Type="http://schemas.openxmlformats.org/officeDocument/2006/relationships/hyperlink" Target="https://studienhandbuch.jku.at/170546" TargetMode="External"/><Relationship Id="rId37" Type="http://schemas.openxmlformats.org/officeDocument/2006/relationships/hyperlink" Target="https://studienhandbuch.jku.at/170552" TargetMode="External"/><Relationship Id="rId53" Type="http://schemas.openxmlformats.org/officeDocument/2006/relationships/hyperlink" Target="https://studienhandbuch.jku.at/170570" TargetMode="External"/><Relationship Id="rId58" Type="http://schemas.openxmlformats.org/officeDocument/2006/relationships/hyperlink" Target="https://studienhandbuch.jku.at/170578" TargetMode="External"/><Relationship Id="rId74" Type="http://schemas.openxmlformats.org/officeDocument/2006/relationships/hyperlink" Target="https://studienhandbuch.jku.at/170664" TargetMode="External"/><Relationship Id="rId79" Type="http://schemas.openxmlformats.org/officeDocument/2006/relationships/hyperlink" Target="https://studienhandbuch.jku.at/170669" TargetMode="External"/><Relationship Id="rId102" Type="http://schemas.openxmlformats.org/officeDocument/2006/relationships/hyperlink" Target="https://studienhandbuch.jku.at/170692" TargetMode="External"/><Relationship Id="rId123" Type="http://schemas.openxmlformats.org/officeDocument/2006/relationships/hyperlink" Target="https://studienhandbuch.jku.at/170714" TargetMode="External"/><Relationship Id="rId128" Type="http://schemas.openxmlformats.org/officeDocument/2006/relationships/hyperlink" Target="https://studienhandbuch.jku.at/177185" TargetMode="External"/><Relationship Id="rId5" Type="http://schemas.openxmlformats.org/officeDocument/2006/relationships/hyperlink" Target="https://studienhandbuch.jku.at/170516" TargetMode="External"/><Relationship Id="rId90" Type="http://schemas.openxmlformats.org/officeDocument/2006/relationships/hyperlink" Target="https://studienhandbuch.jku.at/170680" TargetMode="External"/><Relationship Id="rId95" Type="http://schemas.openxmlformats.org/officeDocument/2006/relationships/hyperlink" Target="https://studienhandbuch.jku.at/170685" TargetMode="External"/><Relationship Id="rId22" Type="http://schemas.openxmlformats.org/officeDocument/2006/relationships/hyperlink" Target="https://studienhandbuch.jku.at/170536" TargetMode="External"/><Relationship Id="rId27" Type="http://schemas.openxmlformats.org/officeDocument/2006/relationships/hyperlink" Target="https://studienhandbuch.jku.at/170541" TargetMode="External"/><Relationship Id="rId43" Type="http://schemas.openxmlformats.org/officeDocument/2006/relationships/hyperlink" Target="https://studienhandbuch.jku.at/170559" TargetMode="External"/><Relationship Id="rId48" Type="http://schemas.openxmlformats.org/officeDocument/2006/relationships/hyperlink" Target="https://studienhandbuch.jku.at/170565" TargetMode="External"/><Relationship Id="rId64" Type="http://schemas.openxmlformats.org/officeDocument/2006/relationships/hyperlink" Target="https://studienhandbuch.jku.at/170584" TargetMode="External"/><Relationship Id="rId69" Type="http://schemas.openxmlformats.org/officeDocument/2006/relationships/hyperlink" Target="https://studienhandbuch.jku.at/170659" TargetMode="External"/><Relationship Id="rId113" Type="http://schemas.openxmlformats.org/officeDocument/2006/relationships/hyperlink" Target="https://studienhandbuch.jku.at/170703" TargetMode="External"/><Relationship Id="rId118" Type="http://schemas.openxmlformats.org/officeDocument/2006/relationships/hyperlink" Target="https://studienhandbuch.jku.at/170708" TargetMode="External"/><Relationship Id="rId134" Type="http://schemas.openxmlformats.org/officeDocument/2006/relationships/hyperlink" Target="https://studienhandbuch.jku.at/170726" TargetMode="External"/><Relationship Id="rId139" Type="http://schemas.openxmlformats.org/officeDocument/2006/relationships/hyperlink" Target="https://studienhandbuch.jku.at/170731" TargetMode="External"/><Relationship Id="rId80" Type="http://schemas.openxmlformats.org/officeDocument/2006/relationships/hyperlink" Target="https://studienhandbuch.jku.at/170670" TargetMode="External"/><Relationship Id="rId85" Type="http://schemas.openxmlformats.org/officeDocument/2006/relationships/hyperlink" Target="https://studienhandbuch.jku.at/170675" TargetMode="External"/><Relationship Id="rId12" Type="http://schemas.openxmlformats.org/officeDocument/2006/relationships/hyperlink" Target="https://studienhandbuch.jku.at/170525" TargetMode="External"/><Relationship Id="rId17" Type="http://schemas.openxmlformats.org/officeDocument/2006/relationships/hyperlink" Target="https://studienhandbuch.jku.at/170530" TargetMode="External"/><Relationship Id="rId33" Type="http://schemas.openxmlformats.org/officeDocument/2006/relationships/hyperlink" Target="https://studienhandbuch.jku.at/170548" TargetMode="External"/><Relationship Id="rId38" Type="http://schemas.openxmlformats.org/officeDocument/2006/relationships/hyperlink" Target="https://studienhandbuch.jku.at/170553" TargetMode="External"/><Relationship Id="rId59" Type="http://schemas.openxmlformats.org/officeDocument/2006/relationships/hyperlink" Target="https://studienhandbuch.jku.at/170579" TargetMode="External"/><Relationship Id="rId103" Type="http://schemas.openxmlformats.org/officeDocument/2006/relationships/hyperlink" Target="https://studienhandbuch.jku.at/170693" TargetMode="External"/><Relationship Id="rId108" Type="http://schemas.openxmlformats.org/officeDocument/2006/relationships/hyperlink" Target="https://studienhandbuch.jku.at/170698" TargetMode="External"/><Relationship Id="rId124" Type="http://schemas.openxmlformats.org/officeDocument/2006/relationships/hyperlink" Target="https://studienhandbuch.jku.at/170715" TargetMode="External"/><Relationship Id="rId129" Type="http://schemas.openxmlformats.org/officeDocument/2006/relationships/hyperlink" Target="https://studienhandbuch.jku.at/170720" TargetMode="External"/><Relationship Id="rId54" Type="http://schemas.openxmlformats.org/officeDocument/2006/relationships/hyperlink" Target="https://studienhandbuch.jku.at/170571" TargetMode="External"/><Relationship Id="rId70" Type="http://schemas.openxmlformats.org/officeDocument/2006/relationships/hyperlink" Target="https://studienhandbuch.jku.at/170660" TargetMode="External"/><Relationship Id="rId75" Type="http://schemas.openxmlformats.org/officeDocument/2006/relationships/hyperlink" Target="https://studienhandbuch.jku.at/173829" TargetMode="External"/><Relationship Id="rId91" Type="http://schemas.openxmlformats.org/officeDocument/2006/relationships/hyperlink" Target="https://studienhandbuch.jku.at/170681" TargetMode="External"/><Relationship Id="rId96" Type="http://schemas.openxmlformats.org/officeDocument/2006/relationships/hyperlink" Target="https://studienhandbuch.jku.at/170686" TargetMode="External"/><Relationship Id="rId140" Type="http://schemas.openxmlformats.org/officeDocument/2006/relationships/hyperlink" Target="https://studienhandbuch.jku.at/170732" TargetMode="External"/><Relationship Id="rId1" Type="http://schemas.openxmlformats.org/officeDocument/2006/relationships/hyperlink" Target="https://studienhandbuch.jku.at/173673" TargetMode="External"/><Relationship Id="rId6" Type="http://schemas.openxmlformats.org/officeDocument/2006/relationships/hyperlink" Target="https://studienhandbuch.jku.at/170517" TargetMode="External"/><Relationship Id="rId23" Type="http://schemas.openxmlformats.org/officeDocument/2006/relationships/hyperlink" Target="https://studienhandbuch.jku.at/170537" TargetMode="External"/><Relationship Id="rId28" Type="http://schemas.openxmlformats.org/officeDocument/2006/relationships/hyperlink" Target="https://studienhandbuch.jku.at/170542" TargetMode="External"/><Relationship Id="rId49" Type="http://schemas.openxmlformats.org/officeDocument/2006/relationships/hyperlink" Target="https://studienhandbuch.jku.at/170566" TargetMode="External"/><Relationship Id="rId114" Type="http://schemas.openxmlformats.org/officeDocument/2006/relationships/hyperlink" Target="https://studienhandbuch.jku.at/170704" TargetMode="External"/><Relationship Id="rId119" Type="http://schemas.openxmlformats.org/officeDocument/2006/relationships/hyperlink" Target="https://studienhandbuch.jku.at/170709" TargetMode="External"/><Relationship Id="rId44" Type="http://schemas.openxmlformats.org/officeDocument/2006/relationships/hyperlink" Target="https://studienhandbuch.jku.at/170560" TargetMode="External"/><Relationship Id="rId60" Type="http://schemas.openxmlformats.org/officeDocument/2006/relationships/hyperlink" Target="https://studienhandbuch.jku.at/170580" TargetMode="External"/><Relationship Id="rId65" Type="http://schemas.openxmlformats.org/officeDocument/2006/relationships/hyperlink" Target="https://studienhandbuch.jku.at/170585" TargetMode="External"/><Relationship Id="rId81" Type="http://schemas.openxmlformats.org/officeDocument/2006/relationships/hyperlink" Target="https://studienhandbuch.jku.at/170671" TargetMode="External"/><Relationship Id="rId86" Type="http://schemas.openxmlformats.org/officeDocument/2006/relationships/hyperlink" Target="https://studienhandbuch.jku.at/170676" TargetMode="External"/><Relationship Id="rId130" Type="http://schemas.openxmlformats.org/officeDocument/2006/relationships/hyperlink" Target="https://studienhandbuch.jku.at/170721" TargetMode="External"/><Relationship Id="rId135" Type="http://schemas.openxmlformats.org/officeDocument/2006/relationships/hyperlink" Target="https://studienhandbuch.jku.at/170727" TargetMode="External"/><Relationship Id="rId13" Type="http://schemas.openxmlformats.org/officeDocument/2006/relationships/hyperlink" Target="https://studienhandbuch.jku.at/170526" TargetMode="External"/><Relationship Id="rId18" Type="http://schemas.openxmlformats.org/officeDocument/2006/relationships/hyperlink" Target="https://studienhandbuch.jku.at/170531" TargetMode="External"/><Relationship Id="rId39" Type="http://schemas.openxmlformats.org/officeDocument/2006/relationships/hyperlink" Target="https://studienhandbuch.jku.at/170554" TargetMode="External"/><Relationship Id="rId109" Type="http://schemas.openxmlformats.org/officeDocument/2006/relationships/hyperlink" Target="https://studienhandbuch.jku.at/170699" TargetMode="External"/><Relationship Id="rId34" Type="http://schemas.openxmlformats.org/officeDocument/2006/relationships/hyperlink" Target="https://studienhandbuch.jku.at/170549" TargetMode="External"/><Relationship Id="rId50" Type="http://schemas.openxmlformats.org/officeDocument/2006/relationships/hyperlink" Target="https://studienhandbuch.jku.at/170567" TargetMode="External"/><Relationship Id="rId55" Type="http://schemas.openxmlformats.org/officeDocument/2006/relationships/hyperlink" Target="https://studienhandbuch.jku.at/170572" TargetMode="External"/><Relationship Id="rId76" Type="http://schemas.openxmlformats.org/officeDocument/2006/relationships/hyperlink" Target="https://studienhandbuch.jku.at/170666" TargetMode="External"/><Relationship Id="rId97" Type="http://schemas.openxmlformats.org/officeDocument/2006/relationships/hyperlink" Target="https://studienhandbuch.jku.at/170687" TargetMode="External"/><Relationship Id="rId104" Type="http://schemas.openxmlformats.org/officeDocument/2006/relationships/hyperlink" Target="https://studienhandbuch.jku.at/170694" TargetMode="External"/><Relationship Id="rId120" Type="http://schemas.openxmlformats.org/officeDocument/2006/relationships/hyperlink" Target="https://studienhandbuch.jku.at/170710" TargetMode="External"/><Relationship Id="rId125" Type="http://schemas.openxmlformats.org/officeDocument/2006/relationships/hyperlink" Target="https://studienhandbuch.jku.at/170716" TargetMode="External"/><Relationship Id="rId141" Type="http://schemas.openxmlformats.org/officeDocument/2006/relationships/hyperlink" Target="https://studienhandbuch.jku.at/170734" TargetMode="External"/><Relationship Id="rId7" Type="http://schemas.openxmlformats.org/officeDocument/2006/relationships/hyperlink" Target="https://studienhandbuch.jku.at/170518" TargetMode="External"/><Relationship Id="rId71" Type="http://schemas.openxmlformats.org/officeDocument/2006/relationships/hyperlink" Target="https://studienhandbuch.jku.at/170661" TargetMode="External"/><Relationship Id="rId92" Type="http://schemas.openxmlformats.org/officeDocument/2006/relationships/hyperlink" Target="https://studienhandbuch.jku.at/170682" TargetMode="External"/><Relationship Id="rId2" Type="http://schemas.openxmlformats.org/officeDocument/2006/relationships/hyperlink" Target="https://studienhandbuch.jku.at/173681" TargetMode="External"/><Relationship Id="rId29" Type="http://schemas.openxmlformats.org/officeDocument/2006/relationships/hyperlink" Target="https://studienhandbuch.jku.at/170543" TargetMode="External"/><Relationship Id="rId24" Type="http://schemas.openxmlformats.org/officeDocument/2006/relationships/hyperlink" Target="https://studienhandbuch.jku.at/170538" TargetMode="External"/><Relationship Id="rId40" Type="http://schemas.openxmlformats.org/officeDocument/2006/relationships/hyperlink" Target="https://studienhandbuch.jku.at/170555" TargetMode="External"/><Relationship Id="rId45" Type="http://schemas.openxmlformats.org/officeDocument/2006/relationships/hyperlink" Target="https://studienhandbuch.jku.at/170562" TargetMode="External"/><Relationship Id="rId66" Type="http://schemas.openxmlformats.org/officeDocument/2006/relationships/hyperlink" Target="https://studienhandbuch.jku.at/170586" TargetMode="External"/><Relationship Id="rId87" Type="http://schemas.openxmlformats.org/officeDocument/2006/relationships/hyperlink" Target="https://studienhandbuch.jku.at/170677" TargetMode="External"/><Relationship Id="rId110" Type="http://schemas.openxmlformats.org/officeDocument/2006/relationships/hyperlink" Target="https://studienhandbuch.jku.at/170700" TargetMode="External"/><Relationship Id="rId115" Type="http://schemas.openxmlformats.org/officeDocument/2006/relationships/hyperlink" Target="https://studienhandbuch.jku.at/170705" TargetMode="External"/><Relationship Id="rId131" Type="http://schemas.openxmlformats.org/officeDocument/2006/relationships/hyperlink" Target="https://studienhandbuch.jku.at/170722" TargetMode="External"/><Relationship Id="rId136" Type="http://schemas.openxmlformats.org/officeDocument/2006/relationships/hyperlink" Target="https://studienhandbuch.jku.at/170728" TargetMode="External"/><Relationship Id="rId61" Type="http://schemas.openxmlformats.org/officeDocument/2006/relationships/hyperlink" Target="https://studienhandbuch.jku.at/170581" TargetMode="External"/><Relationship Id="rId82" Type="http://schemas.openxmlformats.org/officeDocument/2006/relationships/hyperlink" Target="https://studienhandbuch.jku.at/170672" TargetMode="External"/><Relationship Id="rId19" Type="http://schemas.openxmlformats.org/officeDocument/2006/relationships/hyperlink" Target="https://studienhandbuch.jku.at/170532" TargetMode="External"/><Relationship Id="rId14" Type="http://schemas.openxmlformats.org/officeDocument/2006/relationships/hyperlink" Target="https://studienhandbuch.jku.at/173682" TargetMode="External"/><Relationship Id="rId30" Type="http://schemas.openxmlformats.org/officeDocument/2006/relationships/hyperlink" Target="https://studienhandbuch.jku.at/170544" TargetMode="External"/><Relationship Id="rId35" Type="http://schemas.openxmlformats.org/officeDocument/2006/relationships/hyperlink" Target="https://studienhandbuch.jku.at/170550" TargetMode="External"/><Relationship Id="rId56" Type="http://schemas.openxmlformats.org/officeDocument/2006/relationships/hyperlink" Target="https://studienhandbuch.jku.at/170573" TargetMode="External"/><Relationship Id="rId77" Type="http://schemas.openxmlformats.org/officeDocument/2006/relationships/hyperlink" Target="https://studienhandbuch.jku.at/170667" TargetMode="External"/><Relationship Id="rId100" Type="http://schemas.openxmlformats.org/officeDocument/2006/relationships/hyperlink" Target="https://studienhandbuch.jku.at/170690" TargetMode="External"/><Relationship Id="rId105" Type="http://schemas.openxmlformats.org/officeDocument/2006/relationships/hyperlink" Target="https://studienhandbuch.jku.at/170695" TargetMode="External"/><Relationship Id="rId126" Type="http://schemas.openxmlformats.org/officeDocument/2006/relationships/hyperlink" Target="https://studienhandbuch.jku.at/170717" TargetMode="External"/><Relationship Id="rId8" Type="http://schemas.openxmlformats.org/officeDocument/2006/relationships/hyperlink" Target="https://studienhandbuch.jku.at/170519" TargetMode="External"/><Relationship Id="rId51" Type="http://schemas.openxmlformats.org/officeDocument/2006/relationships/hyperlink" Target="https://studienhandbuch.jku.at/170568" TargetMode="External"/><Relationship Id="rId72" Type="http://schemas.openxmlformats.org/officeDocument/2006/relationships/hyperlink" Target="https://studienhandbuch.jku.at/170662" TargetMode="External"/><Relationship Id="rId93" Type="http://schemas.openxmlformats.org/officeDocument/2006/relationships/hyperlink" Target="https://studienhandbuch.jku.at/170683" TargetMode="External"/><Relationship Id="rId98" Type="http://schemas.openxmlformats.org/officeDocument/2006/relationships/hyperlink" Target="https://studienhandbuch.jku.at/170688" TargetMode="External"/><Relationship Id="rId121" Type="http://schemas.openxmlformats.org/officeDocument/2006/relationships/hyperlink" Target="https://studienhandbuch.jku.at/170712" TargetMode="External"/><Relationship Id="rId142" Type="http://schemas.openxmlformats.org/officeDocument/2006/relationships/hyperlink" Target="https://studienhandbuch.jku.at/170735" TargetMode="External"/><Relationship Id="rId3" Type="http://schemas.openxmlformats.org/officeDocument/2006/relationships/hyperlink" Target="https://studienhandbuch.jku.at/170514" TargetMode="External"/><Relationship Id="rId25" Type="http://schemas.openxmlformats.org/officeDocument/2006/relationships/hyperlink" Target="https://studienhandbuch.jku.at/170539" TargetMode="External"/><Relationship Id="rId46" Type="http://schemas.openxmlformats.org/officeDocument/2006/relationships/hyperlink" Target="https://studienhandbuch.jku.at/170563" TargetMode="External"/><Relationship Id="rId67" Type="http://schemas.openxmlformats.org/officeDocument/2006/relationships/hyperlink" Target="https://studienhandbuch.jku.at/170657" TargetMode="External"/><Relationship Id="rId116" Type="http://schemas.openxmlformats.org/officeDocument/2006/relationships/hyperlink" Target="https://studienhandbuch.jku.at/170706" TargetMode="External"/><Relationship Id="rId137" Type="http://schemas.openxmlformats.org/officeDocument/2006/relationships/hyperlink" Target="https://studienhandbuch.jku.at/170729" TargetMode="External"/><Relationship Id="rId20" Type="http://schemas.openxmlformats.org/officeDocument/2006/relationships/hyperlink" Target="https://studienhandbuch.jku.at/170533" TargetMode="External"/><Relationship Id="rId41" Type="http://schemas.openxmlformats.org/officeDocument/2006/relationships/hyperlink" Target="https://studienhandbuch.jku.at/170556" TargetMode="External"/><Relationship Id="rId62" Type="http://schemas.openxmlformats.org/officeDocument/2006/relationships/hyperlink" Target="https://studienhandbuch.jku.at/170582" TargetMode="External"/><Relationship Id="rId83" Type="http://schemas.openxmlformats.org/officeDocument/2006/relationships/hyperlink" Target="https://studienhandbuch.jku.at/172854" TargetMode="External"/><Relationship Id="rId88" Type="http://schemas.openxmlformats.org/officeDocument/2006/relationships/hyperlink" Target="https://studienhandbuch.jku.at/170678" TargetMode="External"/><Relationship Id="rId111" Type="http://schemas.openxmlformats.org/officeDocument/2006/relationships/hyperlink" Target="https://studienhandbuch.jku.at/170701" TargetMode="External"/><Relationship Id="rId132" Type="http://schemas.openxmlformats.org/officeDocument/2006/relationships/hyperlink" Target="https://studienhandbuch.jku.at/170723" TargetMode="External"/><Relationship Id="rId15" Type="http://schemas.openxmlformats.org/officeDocument/2006/relationships/hyperlink" Target="https://studienhandbuch.jku.at/170528" TargetMode="External"/><Relationship Id="rId36" Type="http://schemas.openxmlformats.org/officeDocument/2006/relationships/hyperlink" Target="https://studienhandbuch.jku.at/170551" TargetMode="External"/><Relationship Id="rId57" Type="http://schemas.openxmlformats.org/officeDocument/2006/relationships/hyperlink" Target="https://studienhandbuch.jku.at/170576" TargetMode="External"/><Relationship Id="rId106" Type="http://schemas.openxmlformats.org/officeDocument/2006/relationships/hyperlink" Target="https://studienhandbuch.jku.at/170696" TargetMode="External"/><Relationship Id="rId127" Type="http://schemas.openxmlformats.org/officeDocument/2006/relationships/hyperlink" Target="https://studienhandbuch.jku.at/170718" TargetMode="External"/><Relationship Id="rId10" Type="http://schemas.openxmlformats.org/officeDocument/2006/relationships/hyperlink" Target="https://studienhandbuch.jku.at/170521" TargetMode="External"/><Relationship Id="rId31" Type="http://schemas.openxmlformats.org/officeDocument/2006/relationships/hyperlink" Target="https://studienhandbuch.jku.at/170545" TargetMode="External"/><Relationship Id="rId52" Type="http://schemas.openxmlformats.org/officeDocument/2006/relationships/hyperlink" Target="https://studienhandbuch.jku.at/170569" TargetMode="External"/><Relationship Id="rId73" Type="http://schemas.openxmlformats.org/officeDocument/2006/relationships/hyperlink" Target="https://studienhandbuch.jku.at/170663" TargetMode="External"/><Relationship Id="rId78" Type="http://schemas.openxmlformats.org/officeDocument/2006/relationships/hyperlink" Target="https://studienhandbuch.jku.at/170668" TargetMode="External"/><Relationship Id="rId94" Type="http://schemas.openxmlformats.org/officeDocument/2006/relationships/hyperlink" Target="https://studienhandbuch.jku.at/170684" TargetMode="External"/><Relationship Id="rId99" Type="http://schemas.openxmlformats.org/officeDocument/2006/relationships/hyperlink" Target="https://studienhandbuch.jku.at/170689" TargetMode="External"/><Relationship Id="rId101" Type="http://schemas.openxmlformats.org/officeDocument/2006/relationships/hyperlink" Target="https://studienhandbuch.jku.at/170691" TargetMode="External"/><Relationship Id="rId122" Type="http://schemas.openxmlformats.org/officeDocument/2006/relationships/hyperlink" Target="https://studienhandbuch.jku.at/170713" TargetMode="External"/><Relationship Id="rId143" Type="http://schemas.openxmlformats.org/officeDocument/2006/relationships/printerSettings" Target="../printerSettings/printerSettings3.bin"/><Relationship Id="rId4" Type="http://schemas.openxmlformats.org/officeDocument/2006/relationships/hyperlink" Target="https://studienhandbuch.jku.at/170515" TargetMode="External"/><Relationship Id="rId9" Type="http://schemas.openxmlformats.org/officeDocument/2006/relationships/hyperlink" Target="https://studienhandbuch.jku.at/170520" TargetMode="External"/><Relationship Id="rId26" Type="http://schemas.openxmlformats.org/officeDocument/2006/relationships/hyperlink" Target="https://studienhandbuch.jku.at/170540" TargetMode="External"/><Relationship Id="rId47" Type="http://schemas.openxmlformats.org/officeDocument/2006/relationships/hyperlink" Target="https://studienhandbuch.jku.at/170564" TargetMode="External"/><Relationship Id="rId68" Type="http://schemas.openxmlformats.org/officeDocument/2006/relationships/hyperlink" Target="https://studienhandbuch.jku.at/170658" TargetMode="External"/><Relationship Id="rId89" Type="http://schemas.openxmlformats.org/officeDocument/2006/relationships/hyperlink" Target="https://studienhandbuch.jku.at/170679" TargetMode="External"/><Relationship Id="rId112" Type="http://schemas.openxmlformats.org/officeDocument/2006/relationships/hyperlink" Target="https://studienhandbuch.jku.at/170702" TargetMode="External"/><Relationship Id="rId133" Type="http://schemas.openxmlformats.org/officeDocument/2006/relationships/hyperlink" Target="https://studienhandbuch.jku.at/170725" TargetMode="External"/><Relationship Id="rId16" Type="http://schemas.openxmlformats.org/officeDocument/2006/relationships/hyperlink" Target="https://studienhandbuch.jku.at/170529"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jku.at/fileadmin/gruppen/61/Satzung___Co/Satzung/Studienrecht/2105_Satzungsteil_Studienrecht_V28_2023_12_06.pdf" TargetMode="Externa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
  <sheetViews>
    <sheetView tabSelected="1" zoomScale="166" workbookViewId="0">
      <selection activeCell="F16" sqref="F16"/>
    </sheetView>
  </sheetViews>
  <sheetFormatPr defaultRowHeight="14.4" x14ac:dyDescent="0.3"/>
  <sheetData>
    <row r="1" spans="1:8" x14ac:dyDescent="0.3">
      <c r="A1" s="34" t="s">
        <v>0</v>
      </c>
      <c r="B1" s="34"/>
      <c r="C1" s="34"/>
      <c r="D1" s="34"/>
      <c r="E1" s="34"/>
      <c r="F1" s="34"/>
      <c r="G1" s="34"/>
      <c r="H1" s="34"/>
    </row>
    <row r="2" spans="1:8" x14ac:dyDescent="0.3">
      <c r="A2" s="34"/>
      <c r="B2" s="34"/>
      <c r="C2" s="34"/>
      <c r="D2" s="34"/>
      <c r="E2" s="34"/>
      <c r="F2" s="34"/>
      <c r="G2" s="34"/>
      <c r="H2" s="34"/>
    </row>
    <row r="3" spans="1:8" x14ac:dyDescent="0.3">
      <c r="A3" s="34"/>
      <c r="B3" s="34"/>
      <c r="C3" s="34"/>
      <c r="D3" s="34"/>
      <c r="E3" s="34"/>
      <c r="F3" s="34"/>
      <c r="G3" s="34"/>
      <c r="H3" s="34"/>
    </row>
    <row r="4" spans="1:8" x14ac:dyDescent="0.3">
      <c r="A4" s="34"/>
      <c r="B4" s="34"/>
      <c r="C4" s="34"/>
      <c r="D4" s="34"/>
      <c r="E4" s="34"/>
      <c r="F4" s="34"/>
      <c r="G4" s="34"/>
      <c r="H4" s="34"/>
    </row>
    <row r="6" spans="1:8" x14ac:dyDescent="0.3">
      <c r="A6" s="1" t="s">
        <v>1</v>
      </c>
      <c r="B6" t="s">
        <v>2</v>
      </c>
    </row>
    <row r="7" spans="1:8" x14ac:dyDescent="0.3">
      <c r="A7" s="1" t="s">
        <v>3</v>
      </c>
      <c r="B7" t="s">
        <v>4</v>
      </c>
    </row>
    <row r="8" spans="1:8" x14ac:dyDescent="0.3">
      <c r="A8" s="1" t="s">
        <v>5</v>
      </c>
      <c r="B8" t="s">
        <v>6</v>
      </c>
    </row>
    <row r="10" spans="1:8" x14ac:dyDescent="0.3">
      <c r="A10" s="35" t="s">
        <v>7</v>
      </c>
      <c r="B10" s="35"/>
      <c r="C10" s="35"/>
      <c r="D10" s="35"/>
      <c r="E10" s="35"/>
      <c r="F10" s="35"/>
      <c r="G10" s="35"/>
      <c r="H10" s="35"/>
    </row>
    <row r="11" spans="1:8" x14ac:dyDescent="0.3">
      <c r="A11" s="36" t="s">
        <v>8</v>
      </c>
      <c r="B11" s="36"/>
      <c r="C11" s="36"/>
      <c r="D11" s="36"/>
      <c r="E11" s="36"/>
      <c r="F11" s="36"/>
      <c r="G11" s="36"/>
      <c r="H11" s="36"/>
    </row>
    <row r="12" spans="1:8" x14ac:dyDescent="0.3">
      <c r="A12" s="36"/>
      <c r="B12" s="36"/>
      <c r="C12" s="36"/>
      <c r="D12" s="36"/>
      <c r="E12" s="36"/>
      <c r="F12" s="36"/>
      <c r="G12" s="36"/>
      <c r="H12" s="36"/>
    </row>
    <row r="14" spans="1:8" x14ac:dyDescent="0.3">
      <c r="A14" s="37" t="s">
        <v>9</v>
      </c>
      <c r="B14" s="37"/>
      <c r="C14" s="37"/>
      <c r="D14" s="37"/>
      <c r="F14" s="37" t="s">
        <v>10</v>
      </c>
      <c r="G14" s="37"/>
      <c r="H14" s="37"/>
    </row>
  </sheetData>
  <mergeCells count="5">
    <mergeCell ref="A1:H4"/>
    <mergeCell ref="A10:H10"/>
    <mergeCell ref="A11:H12"/>
    <mergeCell ref="F14:H14"/>
    <mergeCell ref="A14:D14"/>
  </mergeCells>
  <hyperlinks>
    <hyperlink ref="A6" location="'KUSSS DUMP'!A1" display="KUSSS DUMP" xr:uid="{9352469F-5AEF-4120-9026-D1F3A9FA6902}"/>
    <hyperlink ref="A7" location="Assignment!A1" display="&gt; Assignment" xr:uid="{C2D12CBF-AC5F-4D8C-96D3-068D54901D8A}"/>
    <hyperlink ref="A8" location="Results!A1" display="&gt; Results" xr:uid="{CCCD95DC-176A-42AE-8E2F-058E9E13EFB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6ED88-0C25-4529-B934-F16ABD193930}">
  <dimension ref="A1:P100"/>
  <sheetViews>
    <sheetView workbookViewId="0">
      <pane ySplit="1" topLeftCell="A2" activePane="bottomLeft" state="frozen"/>
      <selection pane="bottomLeft" activeCell="H14" sqref="H14"/>
    </sheetView>
  </sheetViews>
  <sheetFormatPr defaultRowHeight="14.4" x14ac:dyDescent="0.3"/>
  <cols>
    <col min="2" max="2" width="35.44140625" customWidth="1"/>
    <col min="4" max="4" width="10.6640625" customWidth="1"/>
  </cols>
  <sheetData>
    <row r="1" spans="1:16" x14ac:dyDescent="0.3">
      <c r="A1" s="3" t="s">
        <v>11</v>
      </c>
      <c r="B1" s="3" t="s">
        <v>12</v>
      </c>
      <c r="C1" s="3" t="s">
        <v>13</v>
      </c>
      <c r="D1" s="3" t="s">
        <v>14</v>
      </c>
      <c r="E1" s="3" t="s">
        <v>15</v>
      </c>
      <c r="F1" s="3" t="s">
        <v>16</v>
      </c>
      <c r="G1" s="3" t="s">
        <v>17</v>
      </c>
      <c r="H1" s="3" t="s">
        <v>18</v>
      </c>
      <c r="O1" s="4"/>
    </row>
    <row r="2" spans="1:16" x14ac:dyDescent="0.3">
      <c r="A2" s="5"/>
      <c r="B2" s="6"/>
      <c r="C2" s="6"/>
      <c r="D2" s="7"/>
      <c r="E2" s="5"/>
      <c r="F2" s="5"/>
      <c r="G2" s="5"/>
      <c r="H2" s="5"/>
      <c r="J2" s="35" t="s">
        <v>19</v>
      </c>
      <c r="K2" s="35"/>
      <c r="L2" s="35"/>
      <c r="M2" s="35"/>
      <c r="N2" s="35"/>
      <c r="O2" s="35"/>
      <c r="P2" s="35"/>
    </row>
    <row r="3" spans="1:16" x14ac:dyDescent="0.3">
      <c r="A3" s="8"/>
      <c r="B3" s="9"/>
      <c r="C3" s="9"/>
      <c r="D3" s="10"/>
      <c r="E3" s="8"/>
      <c r="F3" s="8"/>
      <c r="G3" s="8"/>
      <c r="H3" s="8"/>
      <c r="J3" s="35"/>
      <c r="K3" s="35"/>
      <c r="L3" s="35"/>
      <c r="M3" s="35"/>
      <c r="N3" s="35"/>
      <c r="O3" s="35"/>
      <c r="P3" s="35"/>
    </row>
    <row r="4" spans="1:16" x14ac:dyDescent="0.3">
      <c r="A4" s="5"/>
      <c r="B4" s="6"/>
      <c r="C4" s="6"/>
      <c r="D4" s="7"/>
      <c r="E4" s="5"/>
      <c r="F4" s="5"/>
      <c r="G4" s="5"/>
      <c r="H4" s="5"/>
      <c r="J4" s="35"/>
      <c r="K4" s="35"/>
      <c r="L4" s="35"/>
      <c r="M4" s="35"/>
      <c r="N4" s="35"/>
      <c r="O4" s="35"/>
      <c r="P4" s="35"/>
    </row>
    <row r="5" spans="1:16" x14ac:dyDescent="0.3">
      <c r="A5" s="8"/>
      <c r="B5" s="9"/>
      <c r="C5" s="9"/>
      <c r="D5" s="10"/>
      <c r="E5" s="8"/>
      <c r="F5" s="8"/>
      <c r="G5" s="8"/>
      <c r="H5" s="8"/>
      <c r="J5" s="35"/>
      <c r="K5" s="35"/>
      <c r="L5" s="35"/>
      <c r="M5" s="35"/>
      <c r="N5" s="35"/>
      <c r="O5" s="35"/>
      <c r="P5" s="35"/>
    </row>
    <row r="6" spans="1:16" x14ac:dyDescent="0.3">
      <c r="A6" s="5"/>
      <c r="B6" s="6"/>
      <c r="C6" s="6"/>
      <c r="D6" s="7"/>
      <c r="E6" s="5"/>
      <c r="F6" s="5"/>
      <c r="G6" s="5"/>
      <c r="H6" s="5"/>
      <c r="J6" s="35"/>
      <c r="K6" s="35"/>
      <c r="L6" s="35"/>
      <c r="M6" s="35"/>
      <c r="N6" s="35"/>
      <c r="O6" s="35"/>
      <c r="P6" s="35"/>
    </row>
    <row r="7" spans="1:16" x14ac:dyDescent="0.3">
      <c r="A7" s="8"/>
      <c r="B7" s="9"/>
      <c r="C7" s="9"/>
      <c r="D7" s="10"/>
      <c r="E7" s="8"/>
      <c r="F7" s="8"/>
      <c r="G7" s="8"/>
      <c r="H7" s="8"/>
      <c r="J7" s="35"/>
      <c r="K7" s="35"/>
      <c r="L7" s="35"/>
      <c r="M7" s="35"/>
      <c r="N7" s="35"/>
      <c r="O7" s="35"/>
      <c r="P7" s="35"/>
    </row>
    <row r="8" spans="1:16" x14ac:dyDescent="0.3">
      <c r="A8" s="5"/>
      <c r="B8" s="6"/>
      <c r="C8" s="6"/>
      <c r="D8" s="7"/>
      <c r="E8" s="5"/>
      <c r="F8" s="5"/>
      <c r="G8" s="5"/>
      <c r="H8" s="5"/>
      <c r="J8" s="38" t="s">
        <v>20</v>
      </c>
      <c r="K8" s="38"/>
      <c r="L8" s="38"/>
      <c r="M8" s="38"/>
      <c r="N8" s="38"/>
      <c r="O8" s="38"/>
      <c r="P8" s="38"/>
    </row>
    <row r="9" spans="1:16" x14ac:dyDescent="0.3">
      <c r="A9" s="8"/>
      <c r="B9" s="9"/>
      <c r="C9" s="9"/>
      <c r="D9" s="10"/>
      <c r="E9" s="8"/>
      <c r="F9" s="8"/>
      <c r="G9" s="8"/>
      <c r="H9" s="8"/>
      <c r="J9" s="4"/>
      <c r="K9" s="4"/>
    </row>
    <row r="10" spans="1:16" x14ac:dyDescent="0.3">
      <c r="A10" s="5"/>
      <c r="B10" s="6"/>
      <c r="C10" s="6"/>
      <c r="D10" s="7"/>
      <c r="E10" s="5"/>
      <c r="F10" s="5"/>
      <c r="G10" s="5"/>
      <c r="H10" s="5"/>
      <c r="J10" s="4"/>
      <c r="K10" s="4"/>
    </row>
    <row r="11" spans="1:16" x14ac:dyDescent="0.3">
      <c r="A11" s="8"/>
      <c r="B11" s="9"/>
      <c r="C11" s="9"/>
      <c r="D11" s="10"/>
      <c r="E11" s="8"/>
      <c r="F11" s="8"/>
      <c r="G11" s="8"/>
      <c r="H11" s="8"/>
    </row>
    <row r="12" spans="1:16" x14ac:dyDescent="0.3">
      <c r="A12" s="5"/>
      <c r="B12" s="6"/>
      <c r="C12" s="6"/>
      <c r="D12" s="7"/>
      <c r="E12" s="5"/>
      <c r="F12" s="5"/>
      <c r="G12" s="5"/>
      <c r="H12" s="5"/>
    </row>
    <row r="13" spans="1:16" x14ac:dyDescent="0.3">
      <c r="A13" s="8"/>
      <c r="B13" s="9"/>
      <c r="C13" s="9"/>
      <c r="D13" s="10"/>
      <c r="E13" s="8"/>
      <c r="F13" s="8"/>
      <c r="G13" s="8"/>
      <c r="H13" s="8"/>
    </row>
    <row r="14" spans="1:16" x14ac:dyDescent="0.3">
      <c r="A14" s="5"/>
      <c r="B14" s="6"/>
      <c r="C14" s="6"/>
      <c r="D14" s="7"/>
      <c r="E14" s="5"/>
      <c r="F14" s="5"/>
      <c r="G14" s="5"/>
      <c r="H14" s="5"/>
    </row>
    <row r="15" spans="1:16" x14ac:dyDescent="0.3">
      <c r="A15" s="8"/>
      <c r="B15" s="9"/>
      <c r="C15" s="9"/>
      <c r="D15" s="10"/>
      <c r="E15" s="8"/>
      <c r="F15" s="8"/>
      <c r="G15" s="8"/>
      <c r="H15" s="8"/>
    </row>
    <row r="16" spans="1:16" x14ac:dyDescent="0.3">
      <c r="A16" s="5"/>
      <c r="B16" s="6"/>
      <c r="C16" s="6"/>
      <c r="D16" s="7"/>
      <c r="E16" s="5"/>
      <c r="F16" s="5"/>
      <c r="G16" s="5"/>
      <c r="H16" s="5"/>
    </row>
    <row r="17" spans="1:8" x14ac:dyDescent="0.3">
      <c r="A17" s="8"/>
      <c r="B17" s="9"/>
      <c r="C17" s="9"/>
      <c r="D17" s="10"/>
      <c r="E17" s="8"/>
      <c r="F17" s="8"/>
      <c r="G17" s="8"/>
      <c r="H17" s="8"/>
    </row>
    <row r="18" spans="1:8" x14ac:dyDescent="0.3">
      <c r="A18" s="5"/>
      <c r="B18" s="6"/>
      <c r="C18" s="6"/>
      <c r="D18" s="7"/>
      <c r="E18" s="5"/>
      <c r="F18" s="5"/>
      <c r="G18" s="5"/>
      <c r="H18" s="5"/>
    </row>
    <row r="19" spans="1:8" x14ac:dyDescent="0.3">
      <c r="A19" s="8"/>
      <c r="B19" s="9"/>
      <c r="C19" s="9"/>
      <c r="D19" s="10"/>
      <c r="E19" s="8"/>
      <c r="F19" s="8"/>
      <c r="G19" s="8"/>
      <c r="H19" s="8"/>
    </row>
    <row r="20" spans="1:8" x14ac:dyDescent="0.3">
      <c r="A20" s="5"/>
      <c r="B20" s="6"/>
      <c r="C20" s="6"/>
      <c r="D20" s="7"/>
      <c r="E20" s="5"/>
      <c r="F20" s="5"/>
      <c r="G20" s="5"/>
      <c r="H20" s="5"/>
    </row>
    <row r="21" spans="1:8" x14ac:dyDescent="0.3">
      <c r="A21" s="8"/>
      <c r="B21" s="9"/>
      <c r="C21" s="9"/>
      <c r="D21" s="10"/>
      <c r="E21" s="8"/>
      <c r="F21" s="8"/>
      <c r="G21" s="8"/>
      <c r="H21" s="8"/>
    </row>
    <row r="22" spans="1:8" x14ac:dyDescent="0.3">
      <c r="A22" s="5"/>
      <c r="B22" s="6"/>
      <c r="C22" s="6"/>
      <c r="D22" s="7"/>
      <c r="E22" s="5"/>
      <c r="F22" s="5"/>
      <c r="G22" s="5"/>
      <c r="H22" s="5"/>
    </row>
    <row r="23" spans="1:8" x14ac:dyDescent="0.3">
      <c r="A23" s="8"/>
      <c r="B23" s="9"/>
      <c r="C23" s="9"/>
      <c r="D23" s="10"/>
      <c r="E23" s="8"/>
      <c r="F23" s="8"/>
      <c r="G23" s="8"/>
      <c r="H23" s="8"/>
    </row>
    <row r="24" spans="1:8" x14ac:dyDescent="0.3">
      <c r="A24" s="5"/>
      <c r="B24" s="6"/>
      <c r="C24" s="6"/>
      <c r="D24" s="7"/>
      <c r="E24" s="5"/>
      <c r="F24" s="5"/>
      <c r="G24" s="5"/>
      <c r="H24" s="5"/>
    </row>
    <row r="25" spans="1:8" x14ac:dyDescent="0.3">
      <c r="A25" s="8"/>
      <c r="B25" s="9"/>
      <c r="C25" s="9"/>
      <c r="D25" s="10"/>
      <c r="E25" s="8"/>
      <c r="F25" s="8"/>
      <c r="G25" s="8"/>
      <c r="H25" s="8"/>
    </row>
    <row r="26" spans="1:8" x14ac:dyDescent="0.3">
      <c r="A26" s="5"/>
      <c r="B26" s="6"/>
      <c r="C26" s="6"/>
      <c r="D26" s="7"/>
      <c r="E26" s="5"/>
      <c r="F26" s="5"/>
      <c r="G26" s="5"/>
      <c r="H26" s="5"/>
    </row>
    <row r="27" spans="1:8" x14ac:dyDescent="0.3">
      <c r="A27" s="8"/>
      <c r="B27" s="9"/>
      <c r="C27" s="9"/>
      <c r="D27" s="10"/>
      <c r="E27" s="8"/>
      <c r="F27" s="8"/>
      <c r="G27" s="8"/>
      <c r="H27" s="8"/>
    </row>
    <row r="28" spans="1:8" x14ac:dyDescent="0.3">
      <c r="A28" s="5"/>
      <c r="B28" s="6"/>
      <c r="C28" s="6"/>
      <c r="D28" s="7"/>
      <c r="E28" s="5"/>
      <c r="F28" s="5"/>
      <c r="G28" s="5"/>
      <c r="H28" s="5"/>
    </row>
    <row r="29" spans="1:8" x14ac:dyDescent="0.3">
      <c r="A29" s="8"/>
      <c r="B29" s="9"/>
      <c r="C29" s="9"/>
      <c r="D29" s="10"/>
      <c r="E29" s="8"/>
      <c r="F29" s="8"/>
      <c r="G29" s="8"/>
      <c r="H29" s="8"/>
    </row>
    <row r="30" spans="1:8" x14ac:dyDescent="0.3">
      <c r="A30" s="5"/>
      <c r="B30" s="6"/>
      <c r="C30" s="6"/>
      <c r="D30" s="7"/>
      <c r="E30" s="5"/>
      <c r="F30" s="5"/>
      <c r="G30" s="5"/>
      <c r="H30" s="5"/>
    </row>
    <row r="31" spans="1:8" x14ac:dyDescent="0.3">
      <c r="A31" s="8"/>
      <c r="B31" s="9"/>
      <c r="C31" s="9"/>
      <c r="D31" s="10"/>
      <c r="E31" s="8"/>
      <c r="F31" s="8"/>
      <c r="G31" s="8"/>
      <c r="H31" s="8"/>
    </row>
    <row r="32" spans="1:8" x14ac:dyDescent="0.3">
      <c r="A32" s="5"/>
      <c r="B32" s="6"/>
      <c r="C32" s="6"/>
      <c r="D32" s="7"/>
      <c r="E32" s="5"/>
      <c r="F32" s="5"/>
      <c r="G32" s="5"/>
      <c r="H32" s="5"/>
    </row>
    <row r="33" spans="1:8" x14ac:dyDescent="0.3">
      <c r="A33" s="8"/>
      <c r="B33" s="9"/>
      <c r="C33" s="9"/>
      <c r="D33" s="10"/>
      <c r="E33" s="8"/>
      <c r="F33" s="8"/>
      <c r="G33" s="8"/>
      <c r="H33" s="8"/>
    </row>
    <row r="34" spans="1:8" x14ac:dyDescent="0.3">
      <c r="A34" s="5"/>
      <c r="B34" s="6"/>
      <c r="C34" s="6"/>
      <c r="D34" s="7"/>
      <c r="E34" s="5"/>
      <c r="F34" s="5"/>
      <c r="G34" s="5"/>
      <c r="H34" s="5"/>
    </row>
    <row r="35" spans="1:8" x14ac:dyDescent="0.3">
      <c r="A35" s="8"/>
      <c r="B35" s="9"/>
      <c r="C35" s="9"/>
      <c r="D35" s="10"/>
      <c r="E35" s="8"/>
      <c r="F35" s="8"/>
      <c r="G35" s="8"/>
      <c r="H35" s="8"/>
    </row>
    <row r="36" spans="1:8" x14ac:dyDescent="0.3">
      <c r="A36" s="5"/>
      <c r="B36" s="6"/>
      <c r="C36" s="6"/>
      <c r="D36" s="7"/>
      <c r="E36" s="5"/>
      <c r="F36" s="5"/>
      <c r="G36" s="5"/>
      <c r="H36" s="5"/>
    </row>
    <row r="37" spans="1:8" x14ac:dyDescent="0.3">
      <c r="A37" s="8"/>
      <c r="B37" s="9"/>
      <c r="C37" s="9"/>
      <c r="D37" s="10"/>
      <c r="E37" s="8"/>
      <c r="F37" s="8"/>
      <c r="G37" s="8"/>
      <c r="H37" s="8"/>
    </row>
    <row r="38" spans="1:8" x14ac:dyDescent="0.3">
      <c r="A38" s="5"/>
      <c r="B38" s="6"/>
      <c r="C38" s="6"/>
      <c r="D38" s="7"/>
      <c r="E38" s="5"/>
      <c r="F38" s="5"/>
      <c r="G38" s="5"/>
      <c r="H38" s="5"/>
    </row>
    <row r="39" spans="1:8" x14ac:dyDescent="0.3">
      <c r="A39" s="8"/>
      <c r="B39" s="9"/>
      <c r="C39" s="9"/>
      <c r="D39" s="10"/>
      <c r="E39" s="8"/>
      <c r="F39" s="8"/>
      <c r="G39" s="8"/>
      <c r="H39" s="8"/>
    </row>
    <row r="40" spans="1:8" x14ac:dyDescent="0.3">
      <c r="A40" s="5"/>
      <c r="B40" s="6"/>
      <c r="C40" s="6"/>
      <c r="D40" s="7"/>
      <c r="E40" s="5"/>
      <c r="F40" s="5"/>
      <c r="G40" s="5"/>
      <c r="H40" s="5"/>
    </row>
    <row r="41" spans="1:8" x14ac:dyDescent="0.3">
      <c r="A41" s="8"/>
      <c r="B41" s="9"/>
      <c r="C41" s="9"/>
      <c r="D41" s="10"/>
      <c r="E41" s="8"/>
      <c r="F41" s="8"/>
      <c r="G41" s="8"/>
      <c r="H41" s="8"/>
    </row>
    <row r="42" spans="1:8" x14ac:dyDescent="0.3">
      <c r="A42" s="5"/>
      <c r="B42" s="6"/>
      <c r="C42" s="6"/>
      <c r="D42" s="7"/>
      <c r="E42" s="5"/>
      <c r="F42" s="5"/>
      <c r="G42" s="5"/>
      <c r="H42" s="5"/>
    </row>
    <row r="43" spans="1:8" x14ac:dyDescent="0.3">
      <c r="A43" s="8"/>
      <c r="B43" s="9"/>
      <c r="C43" s="9"/>
      <c r="D43" s="10"/>
      <c r="E43" s="8"/>
      <c r="F43" s="8"/>
      <c r="G43" s="8"/>
      <c r="H43" s="8"/>
    </row>
    <row r="44" spans="1:8" x14ac:dyDescent="0.3">
      <c r="A44" s="5"/>
      <c r="B44" s="6"/>
      <c r="C44" s="6"/>
      <c r="D44" s="7"/>
      <c r="E44" s="5"/>
      <c r="F44" s="5"/>
      <c r="G44" s="5"/>
      <c r="H44" s="5"/>
    </row>
    <row r="45" spans="1:8" x14ac:dyDescent="0.3">
      <c r="A45" s="8"/>
      <c r="B45" s="9"/>
      <c r="C45" s="9"/>
      <c r="D45" s="10"/>
      <c r="E45" s="8"/>
      <c r="F45" s="8"/>
      <c r="G45" s="8"/>
      <c r="H45" s="8"/>
    </row>
    <row r="46" spans="1:8" x14ac:dyDescent="0.3">
      <c r="A46" s="5"/>
      <c r="B46" s="6"/>
      <c r="C46" s="6"/>
      <c r="D46" s="7"/>
      <c r="E46" s="5"/>
      <c r="F46" s="5"/>
      <c r="G46" s="5"/>
      <c r="H46" s="5"/>
    </row>
    <row r="47" spans="1:8" x14ac:dyDescent="0.3">
      <c r="A47" s="8"/>
      <c r="B47" s="9"/>
      <c r="C47" s="9"/>
      <c r="D47" s="10"/>
      <c r="E47" s="8"/>
      <c r="F47" s="8"/>
      <c r="G47" s="8"/>
      <c r="H47" s="8"/>
    </row>
    <row r="48" spans="1:8" x14ac:dyDescent="0.3">
      <c r="A48" s="5"/>
      <c r="B48" s="6"/>
      <c r="C48" s="6"/>
      <c r="D48" s="7"/>
      <c r="E48" s="5"/>
      <c r="F48" s="5"/>
      <c r="G48" s="5"/>
      <c r="H48" s="5"/>
    </row>
    <row r="49" spans="1:8" x14ac:dyDescent="0.3">
      <c r="A49" s="8"/>
      <c r="B49" s="9"/>
      <c r="C49" s="9"/>
      <c r="D49" s="10"/>
      <c r="E49" s="8"/>
      <c r="F49" s="8"/>
      <c r="G49" s="8"/>
      <c r="H49" s="8"/>
    </row>
    <row r="50" spans="1:8" x14ac:dyDescent="0.3">
      <c r="A50" s="5"/>
      <c r="B50" s="6"/>
      <c r="C50" s="6"/>
      <c r="D50" s="7"/>
      <c r="E50" s="5"/>
      <c r="F50" s="5"/>
      <c r="G50" s="5"/>
      <c r="H50" s="5"/>
    </row>
    <row r="51" spans="1:8" x14ac:dyDescent="0.3">
      <c r="A51" s="8"/>
      <c r="B51" s="9"/>
      <c r="C51" s="9"/>
      <c r="D51" s="10"/>
      <c r="E51" s="8"/>
      <c r="F51" s="8"/>
      <c r="G51" s="8"/>
      <c r="H51" s="8"/>
    </row>
    <row r="52" spans="1:8" x14ac:dyDescent="0.3">
      <c r="A52" s="5"/>
      <c r="B52" s="6"/>
      <c r="C52" s="6"/>
      <c r="D52" s="7"/>
      <c r="E52" s="5"/>
      <c r="F52" s="5"/>
      <c r="G52" s="5"/>
      <c r="H52" s="5"/>
    </row>
    <row r="53" spans="1:8" x14ac:dyDescent="0.3">
      <c r="A53" s="8"/>
      <c r="B53" s="9"/>
      <c r="C53" s="9"/>
      <c r="D53" s="10"/>
      <c r="E53" s="8"/>
      <c r="F53" s="8"/>
      <c r="G53" s="8"/>
      <c r="H53" s="8"/>
    </row>
    <row r="54" spans="1:8" x14ac:dyDescent="0.3">
      <c r="A54" s="5"/>
      <c r="B54" s="6"/>
      <c r="C54" s="6"/>
      <c r="D54" s="7"/>
      <c r="E54" s="5"/>
      <c r="F54" s="5"/>
      <c r="G54" s="5"/>
      <c r="H54" s="5"/>
    </row>
    <row r="55" spans="1:8" x14ac:dyDescent="0.3">
      <c r="A55" s="8"/>
      <c r="B55" s="9"/>
      <c r="C55" s="9"/>
      <c r="D55" s="10"/>
      <c r="E55" s="8"/>
      <c r="F55" s="8"/>
      <c r="G55" s="8"/>
      <c r="H55" s="8"/>
    </row>
    <row r="56" spans="1:8" x14ac:dyDescent="0.3">
      <c r="A56" s="5"/>
      <c r="B56" s="6"/>
      <c r="C56" s="6"/>
      <c r="D56" s="7"/>
      <c r="E56" s="5"/>
      <c r="F56" s="5"/>
      <c r="G56" s="5"/>
      <c r="H56" s="5"/>
    </row>
    <row r="57" spans="1:8" x14ac:dyDescent="0.3">
      <c r="A57" s="8"/>
      <c r="B57" s="9"/>
      <c r="C57" s="9"/>
      <c r="D57" s="10"/>
      <c r="E57" s="8"/>
      <c r="F57" s="8"/>
      <c r="G57" s="8"/>
      <c r="H57" s="8"/>
    </row>
    <row r="58" spans="1:8" x14ac:dyDescent="0.3">
      <c r="A58" s="5"/>
      <c r="B58" s="6"/>
      <c r="C58" s="6"/>
      <c r="D58" s="7"/>
      <c r="E58" s="5"/>
      <c r="F58" s="5"/>
      <c r="G58" s="5"/>
      <c r="H58" s="5"/>
    </row>
    <row r="59" spans="1:8" x14ac:dyDescent="0.3">
      <c r="A59" s="8"/>
      <c r="B59" s="9"/>
      <c r="C59" s="9"/>
      <c r="D59" s="10"/>
      <c r="E59" s="8"/>
      <c r="F59" s="8"/>
      <c r="G59" s="8"/>
      <c r="H59" s="8"/>
    </row>
    <row r="60" spans="1:8" x14ac:dyDescent="0.3">
      <c r="A60" s="5"/>
      <c r="B60" s="6"/>
      <c r="C60" s="6"/>
      <c r="D60" s="7"/>
      <c r="E60" s="5"/>
      <c r="F60" s="5"/>
      <c r="G60" s="5"/>
      <c r="H60" s="5"/>
    </row>
    <row r="61" spans="1:8" x14ac:dyDescent="0.3">
      <c r="A61" s="8"/>
      <c r="B61" s="9"/>
      <c r="C61" s="9"/>
      <c r="D61" s="10"/>
      <c r="E61" s="8"/>
      <c r="F61" s="8"/>
      <c r="G61" s="8"/>
      <c r="H61" s="8"/>
    </row>
    <row r="62" spans="1:8" x14ac:dyDescent="0.3">
      <c r="A62" s="5"/>
      <c r="B62" s="6"/>
      <c r="C62" s="6"/>
      <c r="D62" s="7"/>
      <c r="E62" s="5"/>
      <c r="F62" s="5"/>
      <c r="G62" s="5"/>
      <c r="H62" s="5"/>
    </row>
    <row r="63" spans="1:8" x14ac:dyDescent="0.3">
      <c r="A63" s="8"/>
      <c r="B63" s="9"/>
      <c r="C63" s="9"/>
      <c r="D63" s="10"/>
      <c r="E63" s="8"/>
      <c r="F63" s="8"/>
      <c r="G63" s="8"/>
      <c r="H63" s="8"/>
    </row>
    <row r="64" spans="1:8" x14ac:dyDescent="0.3">
      <c r="A64" s="5"/>
      <c r="B64" s="6"/>
      <c r="C64" s="6"/>
      <c r="D64" s="7"/>
      <c r="E64" s="5"/>
      <c r="F64" s="5"/>
      <c r="G64" s="5"/>
      <c r="H64" s="5"/>
    </row>
    <row r="65" spans="1:8" x14ac:dyDescent="0.3">
      <c r="A65" s="8"/>
      <c r="B65" s="9"/>
      <c r="C65" s="9"/>
      <c r="D65" s="10"/>
      <c r="E65" s="8"/>
      <c r="F65" s="8"/>
      <c r="G65" s="8"/>
      <c r="H65" s="8"/>
    </row>
    <row r="66" spans="1:8" x14ac:dyDescent="0.3">
      <c r="A66" s="5"/>
      <c r="B66" s="6"/>
      <c r="C66" s="6"/>
      <c r="D66" s="7"/>
      <c r="E66" s="5"/>
      <c r="F66" s="5"/>
      <c r="G66" s="5"/>
      <c r="H66" s="5"/>
    </row>
    <row r="67" spans="1:8" x14ac:dyDescent="0.3">
      <c r="A67" s="8"/>
      <c r="B67" s="9"/>
      <c r="C67" s="9"/>
      <c r="D67" s="10"/>
      <c r="E67" s="8"/>
      <c r="F67" s="8"/>
      <c r="G67" s="8"/>
      <c r="H67" s="8"/>
    </row>
    <row r="68" spans="1:8" x14ac:dyDescent="0.3">
      <c r="A68" s="5"/>
      <c r="B68" s="6"/>
      <c r="C68" s="6"/>
      <c r="D68" s="7"/>
      <c r="E68" s="5"/>
      <c r="F68" s="5"/>
      <c r="G68" s="5"/>
      <c r="H68" s="5"/>
    </row>
    <row r="69" spans="1:8" x14ac:dyDescent="0.3">
      <c r="A69" s="8"/>
      <c r="B69" s="9"/>
      <c r="C69" s="9"/>
      <c r="D69" s="10"/>
      <c r="E69" s="8"/>
      <c r="F69" s="8"/>
      <c r="G69" s="8"/>
      <c r="H69" s="8"/>
    </row>
    <row r="70" spans="1:8" x14ac:dyDescent="0.3">
      <c r="A70" s="5"/>
      <c r="B70" s="6"/>
      <c r="C70" s="6"/>
      <c r="D70" s="7"/>
      <c r="E70" s="5"/>
      <c r="F70" s="5"/>
      <c r="G70" s="5"/>
      <c r="H70" s="5"/>
    </row>
    <row r="71" spans="1:8" x14ac:dyDescent="0.3">
      <c r="A71" s="8"/>
      <c r="B71" s="9"/>
      <c r="C71" s="9"/>
      <c r="D71" s="10"/>
      <c r="E71" s="8"/>
      <c r="F71" s="8"/>
      <c r="G71" s="8"/>
      <c r="H71" s="8"/>
    </row>
    <row r="72" spans="1:8" x14ac:dyDescent="0.3">
      <c r="A72" s="5"/>
      <c r="B72" s="6"/>
      <c r="C72" s="6"/>
      <c r="D72" s="7"/>
      <c r="E72" s="5"/>
      <c r="F72" s="5"/>
      <c r="G72" s="5"/>
      <c r="H72" s="5"/>
    </row>
    <row r="73" spans="1:8" x14ac:dyDescent="0.3">
      <c r="A73" s="8"/>
      <c r="B73" s="9"/>
      <c r="C73" s="9"/>
      <c r="D73" s="10"/>
      <c r="E73" s="8"/>
      <c r="F73" s="8"/>
      <c r="G73" s="8"/>
      <c r="H73" s="8"/>
    </row>
    <row r="74" spans="1:8" x14ac:dyDescent="0.3">
      <c r="A74" s="5"/>
      <c r="B74" s="6"/>
      <c r="C74" s="6"/>
      <c r="D74" s="7"/>
      <c r="E74" s="5"/>
      <c r="F74" s="5"/>
      <c r="G74" s="5"/>
      <c r="H74" s="5"/>
    </row>
    <row r="75" spans="1:8" x14ac:dyDescent="0.3">
      <c r="A75" s="8"/>
      <c r="B75" s="9"/>
      <c r="C75" s="9"/>
      <c r="D75" s="10"/>
      <c r="E75" s="8"/>
      <c r="F75" s="8"/>
      <c r="G75" s="8"/>
      <c r="H75" s="8"/>
    </row>
    <row r="76" spans="1:8" x14ac:dyDescent="0.3">
      <c r="A76" s="5"/>
      <c r="B76" s="6"/>
      <c r="C76" s="6"/>
      <c r="D76" s="7"/>
      <c r="E76" s="5"/>
      <c r="F76" s="5"/>
      <c r="G76" s="5"/>
      <c r="H76" s="5"/>
    </row>
    <row r="77" spans="1:8" x14ac:dyDescent="0.3">
      <c r="A77" s="8"/>
      <c r="B77" s="9"/>
      <c r="C77" s="9"/>
      <c r="D77" s="10"/>
      <c r="E77" s="8"/>
      <c r="F77" s="8"/>
      <c r="G77" s="8"/>
      <c r="H77" s="8"/>
    </row>
    <row r="78" spans="1:8" x14ac:dyDescent="0.3">
      <c r="A78" s="5"/>
      <c r="B78" s="6"/>
      <c r="C78" s="6"/>
      <c r="D78" s="7"/>
      <c r="E78" s="5"/>
      <c r="F78" s="5"/>
      <c r="G78" s="5"/>
      <c r="H78" s="5"/>
    </row>
    <row r="79" spans="1:8" x14ac:dyDescent="0.3">
      <c r="A79" s="8"/>
      <c r="B79" s="9"/>
      <c r="C79" s="9"/>
      <c r="D79" s="10"/>
      <c r="E79" s="8"/>
      <c r="F79" s="8"/>
      <c r="G79" s="8"/>
      <c r="H79" s="8"/>
    </row>
    <row r="80" spans="1:8" x14ac:dyDescent="0.3">
      <c r="A80" s="5"/>
      <c r="B80" s="6"/>
      <c r="C80" s="6"/>
      <c r="D80" s="7"/>
      <c r="E80" s="5"/>
      <c r="F80" s="5"/>
      <c r="G80" s="5"/>
      <c r="H80" s="5"/>
    </row>
    <row r="81" spans="1:8" x14ac:dyDescent="0.3">
      <c r="A81" s="8"/>
      <c r="B81" s="9"/>
      <c r="C81" s="9"/>
      <c r="D81" s="10"/>
      <c r="E81" s="8"/>
      <c r="F81" s="8"/>
      <c r="G81" s="8"/>
      <c r="H81" s="8"/>
    </row>
    <row r="82" spans="1:8" x14ac:dyDescent="0.3">
      <c r="A82" s="5"/>
      <c r="B82" s="6"/>
      <c r="C82" s="6"/>
      <c r="D82" s="7"/>
      <c r="E82" s="5"/>
      <c r="F82" s="5"/>
      <c r="G82" s="5"/>
      <c r="H82" s="5"/>
    </row>
    <row r="83" spans="1:8" x14ac:dyDescent="0.3">
      <c r="A83" s="8"/>
      <c r="B83" s="9"/>
      <c r="C83" s="9"/>
      <c r="D83" s="10"/>
      <c r="E83" s="8"/>
      <c r="F83" s="8"/>
      <c r="G83" s="8"/>
      <c r="H83" s="8"/>
    </row>
    <row r="84" spans="1:8" x14ac:dyDescent="0.3">
      <c r="A84" s="5"/>
      <c r="B84" s="6"/>
      <c r="C84" s="6"/>
      <c r="D84" s="7"/>
      <c r="E84" s="5"/>
      <c r="F84" s="5"/>
      <c r="G84" s="5"/>
      <c r="H84" s="5"/>
    </row>
    <row r="85" spans="1:8" x14ac:dyDescent="0.3">
      <c r="A85" s="8"/>
      <c r="B85" s="9"/>
      <c r="C85" s="9"/>
      <c r="D85" s="10"/>
      <c r="E85" s="8"/>
      <c r="F85" s="8"/>
      <c r="G85" s="8"/>
      <c r="H85" s="8"/>
    </row>
    <row r="86" spans="1:8" x14ac:dyDescent="0.3">
      <c r="A86" s="5"/>
      <c r="B86" s="6"/>
      <c r="C86" s="6"/>
      <c r="D86" s="7"/>
      <c r="E86" s="5"/>
      <c r="F86" s="5"/>
      <c r="G86" s="5"/>
      <c r="H86" s="5"/>
    </row>
    <row r="87" spans="1:8" x14ac:dyDescent="0.3">
      <c r="A87" s="8"/>
      <c r="B87" s="9"/>
      <c r="C87" s="9"/>
      <c r="D87" s="10"/>
      <c r="E87" s="8"/>
      <c r="F87" s="8"/>
      <c r="G87" s="8"/>
      <c r="H87" s="8"/>
    </row>
    <row r="88" spans="1:8" x14ac:dyDescent="0.3">
      <c r="A88" s="5"/>
      <c r="B88" s="6"/>
      <c r="C88" s="6"/>
      <c r="D88" s="7"/>
      <c r="E88" s="5"/>
      <c r="F88" s="5"/>
      <c r="G88" s="5"/>
      <c r="H88" s="5"/>
    </row>
    <row r="89" spans="1:8" x14ac:dyDescent="0.3">
      <c r="A89" s="8"/>
      <c r="B89" s="9"/>
      <c r="C89" s="9"/>
      <c r="D89" s="10"/>
      <c r="E89" s="8"/>
      <c r="F89" s="8"/>
      <c r="G89" s="8"/>
      <c r="H89" s="8"/>
    </row>
    <row r="90" spans="1:8" x14ac:dyDescent="0.3">
      <c r="A90" s="5"/>
      <c r="B90" s="6"/>
      <c r="C90" s="6"/>
      <c r="D90" s="7"/>
      <c r="E90" s="5"/>
      <c r="F90" s="5"/>
      <c r="G90" s="5"/>
      <c r="H90" s="5"/>
    </row>
    <row r="91" spans="1:8" x14ac:dyDescent="0.3">
      <c r="A91" s="8"/>
      <c r="B91" s="9"/>
      <c r="C91" s="9"/>
      <c r="D91" s="10"/>
      <c r="E91" s="8"/>
      <c r="F91" s="8"/>
      <c r="G91" s="8"/>
      <c r="H91" s="8"/>
    </row>
    <row r="92" spans="1:8" x14ac:dyDescent="0.3">
      <c r="A92" s="5"/>
      <c r="B92" s="6"/>
      <c r="C92" s="6"/>
      <c r="D92" s="7"/>
      <c r="E92" s="5"/>
      <c r="F92" s="5"/>
      <c r="G92" s="5"/>
      <c r="H92" s="5"/>
    </row>
    <row r="93" spans="1:8" x14ac:dyDescent="0.3">
      <c r="A93" s="8"/>
      <c r="B93" s="9"/>
      <c r="C93" s="9"/>
      <c r="D93" s="10"/>
      <c r="E93" s="8"/>
      <c r="F93" s="8"/>
      <c r="G93" s="8"/>
      <c r="H93" s="8"/>
    </row>
    <row r="94" spans="1:8" x14ac:dyDescent="0.3">
      <c r="A94" s="5"/>
      <c r="B94" s="6"/>
      <c r="C94" s="6"/>
      <c r="D94" s="7"/>
      <c r="E94" s="5"/>
      <c r="F94" s="5"/>
      <c r="G94" s="5"/>
      <c r="H94" s="5"/>
    </row>
    <row r="95" spans="1:8" x14ac:dyDescent="0.3">
      <c r="A95" s="8"/>
      <c r="B95" s="9"/>
      <c r="C95" s="9"/>
      <c r="D95" s="10"/>
      <c r="E95" s="8"/>
      <c r="F95" s="8"/>
      <c r="G95" s="8"/>
      <c r="H95" s="8"/>
    </row>
    <row r="96" spans="1:8" x14ac:dyDescent="0.3">
      <c r="A96" s="5"/>
      <c r="B96" s="6"/>
      <c r="C96" s="6"/>
      <c r="D96" s="7"/>
      <c r="E96" s="5"/>
      <c r="F96" s="5"/>
      <c r="G96" s="5"/>
      <c r="H96" s="5"/>
    </row>
    <row r="97" spans="1:8" x14ac:dyDescent="0.3">
      <c r="A97" s="11"/>
      <c r="B97" s="12"/>
      <c r="C97" s="12"/>
      <c r="D97" s="11"/>
      <c r="E97" s="11"/>
      <c r="F97" s="11"/>
      <c r="G97" s="11"/>
      <c r="H97" s="11"/>
    </row>
    <row r="98" spans="1:8" x14ac:dyDescent="0.3">
      <c r="A98" s="13"/>
      <c r="B98" s="14"/>
      <c r="C98" s="14"/>
      <c r="D98" s="13"/>
      <c r="E98" s="13"/>
      <c r="F98" s="13"/>
      <c r="G98" s="13"/>
      <c r="H98" s="13"/>
    </row>
    <row r="99" spans="1:8" x14ac:dyDescent="0.3">
      <c r="A99" s="11"/>
      <c r="B99" s="12"/>
      <c r="C99" s="12"/>
      <c r="D99" s="11"/>
      <c r="E99" s="11"/>
      <c r="F99" s="11"/>
      <c r="G99" s="11"/>
      <c r="H99" s="11"/>
    </row>
    <row r="100" spans="1:8" x14ac:dyDescent="0.3">
      <c r="A100" s="13"/>
      <c r="B100" s="14"/>
      <c r="C100" s="14"/>
      <c r="D100" s="13"/>
      <c r="E100" s="13"/>
      <c r="F100" s="13"/>
      <c r="G100" s="13"/>
      <c r="H100" s="13"/>
    </row>
  </sheetData>
  <mergeCells count="2">
    <mergeCell ref="J2:P7"/>
    <mergeCell ref="J8:P8"/>
  </mergeCells>
  <hyperlinks>
    <hyperlink ref="J8:P8" r:id="rId1" display="KUSSS" xr:uid="{B6A08385-4534-488B-BFC5-F9B5EE0F3D4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3702E-B138-484C-8C59-952864648EB8}">
  <dimension ref="A1:Q166"/>
  <sheetViews>
    <sheetView workbookViewId="0">
      <pane xSplit="1" ySplit="1" topLeftCell="D44" activePane="bottomRight" state="frozen"/>
      <selection pane="topRight" activeCell="B1" sqref="B1"/>
      <selection pane="bottomLeft" activeCell="A2" sqref="A2"/>
      <selection pane="bottomRight" activeCell="F2" sqref="F2"/>
    </sheetView>
  </sheetViews>
  <sheetFormatPr defaultRowHeight="14.4" x14ac:dyDescent="0.3"/>
  <cols>
    <col min="1" max="1" width="37.44140625" customWidth="1"/>
    <col min="2" max="2" width="6.6640625" customWidth="1"/>
    <col min="3" max="3" width="16.5546875" bestFit="1" customWidth="1"/>
    <col min="4" max="4" width="10.21875" bestFit="1" customWidth="1"/>
    <col min="5" max="5" width="20.6640625" bestFit="1" customWidth="1"/>
    <col min="6" max="6" width="26.77734375" bestFit="1" customWidth="1"/>
  </cols>
  <sheetData>
    <row r="1" spans="1:17" x14ac:dyDescent="0.3">
      <c r="A1" s="15" t="s">
        <v>21</v>
      </c>
      <c r="B1" s="16" t="s">
        <v>22</v>
      </c>
      <c r="C1" s="15" t="s">
        <v>23</v>
      </c>
      <c r="D1" s="15" t="s">
        <v>24</v>
      </c>
      <c r="E1" s="15" t="s">
        <v>25</v>
      </c>
      <c r="F1" s="15" t="s">
        <v>26</v>
      </c>
      <c r="G1" s="2" t="s">
        <v>13</v>
      </c>
      <c r="H1" s="17" t="s">
        <v>27</v>
      </c>
      <c r="I1" s="15" t="s">
        <v>28</v>
      </c>
      <c r="J1" s="15"/>
      <c r="K1" s="18"/>
      <c r="L1" s="18"/>
      <c r="M1" s="18"/>
      <c r="N1" s="18"/>
      <c r="O1" s="18"/>
      <c r="P1" s="18"/>
      <c r="Q1" s="18"/>
    </row>
    <row r="2" spans="1:17" x14ac:dyDescent="0.3">
      <c r="A2" t="s">
        <v>29</v>
      </c>
      <c r="B2" s="19" t="s">
        <v>30</v>
      </c>
      <c r="C2" t="s">
        <v>31</v>
      </c>
      <c r="E2" t="s">
        <v>32</v>
      </c>
      <c r="F2" t="s">
        <v>33</v>
      </c>
      <c r="G2" s="20" t="str" cm="1">
        <f t="array" ref="G2">_xlfn.LET(_xlpm.res,MIN(_xlfn.MAP(_xlfn.TEXTSPLIT(_xlfn.CONCAT(C2,",",D2),",",,TRUE),_xlfn.LAMBDA(_xlpm.cnumber,_xlfn.IFNA(_xlfn.XLOOKUP(_xlfn.XLOOKUP(_xlpm.cnumber,'KUSSS DUMP'!D$2:D894,'KUSSS DUMP'!C$2:C894),Grade,Number,"Not found"),10)))),IF(_xlpm.res=10,"Not found",_xlpm.res))</f>
        <v>Not found</v>
      </c>
      <c r="H2" s="21">
        <v>1.5</v>
      </c>
      <c r="I2" s="22" t="str">
        <f>_xlfn.LET(_xlpm.duplicates,COUNTIF('KUSSS DUMP'!D$2:D1000,C2),IF(_xlpm.duplicates&gt;1,"Action required: "&amp;_xlpm.duplicates&amp;" grades found for this course number.",""))</f>
        <v/>
      </c>
      <c r="J2" s="4"/>
      <c r="K2" s="39" t="s">
        <v>34</v>
      </c>
      <c r="L2" s="39"/>
      <c r="M2" s="39"/>
      <c r="N2" s="39"/>
      <c r="O2" s="39"/>
      <c r="P2" s="39"/>
      <c r="Q2" s="39"/>
    </row>
    <row r="3" spans="1:17" x14ac:dyDescent="0.3">
      <c r="A3" t="s">
        <v>35</v>
      </c>
      <c r="B3" s="19" t="s">
        <v>36</v>
      </c>
      <c r="C3" t="s">
        <v>37</v>
      </c>
      <c r="E3" t="s">
        <v>32</v>
      </c>
      <c r="F3" t="s">
        <v>33</v>
      </c>
      <c r="G3" s="20" t="str" cm="1">
        <f t="array" ref="G3">_xlfn.LET(_xlpm.res,MIN(_xlfn.MAP(_xlfn.TEXTSPLIT(_xlfn.CONCAT(C3,",",D3),",",,TRUE),_xlfn.LAMBDA(_xlpm.cnumber,_xlfn.IFNA(_xlfn.XLOOKUP(_xlfn.XLOOKUP(_xlpm.cnumber,'KUSSS DUMP'!D$2:D895,'KUSSS DUMP'!C$2:C895),Grade,Number,"Not found"),10)))),IF(_xlpm.res=10,"Not found",_xlpm.res))</f>
        <v>Not found</v>
      </c>
      <c r="H3" s="21">
        <v>3</v>
      </c>
      <c r="I3" s="22" t="str">
        <f>_xlfn.LET(_xlpm.duplicates,COUNTIF('KUSSS DUMP'!D$2:D1001,C3),IF(_xlpm.duplicates&gt;1,"Action required: "&amp;_xlpm.duplicates&amp;" grades found for this course number.",""))</f>
        <v/>
      </c>
      <c r="J3" s="4"/>
      <c r="K3" s="39"/>
      <c r="L3" s="39"/>
      <c r="M3" s="39"/>
      <c r="N3" s="39"/>
      <c r="O3" s="39"/>
      <c r="P3" s="39"/>
      <c r="Q3" s="39"/>
    </row>
    <row r="4" spans="1:17" x14ac:dyDescent="0.3">
      <c r="A4" t="s">
        <v>38</v>
      </c>
      <c r="B4" s="19" t="s">
        <v>39</v>
      </c>
      <c r="C4" t="s">
        <v>40</v>
      </c>
      <c r="E4" t="s">
        <v>32</v>
      </c>
      <c r="F4" t="s">
        <v>33</v>
      </c>
      <c r="G4" s="20" t="str" cm="1">
        <f t="array" ref="G4">_xlfn.LET(_xlpm.res,MIN(_xlfn.MAP(_xlfn.TEXTSPLIT(_xlfn.CONCAT(C4,",",D4),",",,TRUE),_xlfn.LAMBDA(_xlpm.cnumber,_xlfn.IFNA(_xlfn.XLOOKUP(_xlfn.XLOOKUP(_xlpm.cnumber,'KUSSS DUMP'!D$2:D896,'KUSSS DUMP'!C$2:C896),Grade,Number,"Not found"),10)))),IF(_xlpm.res=10,"Not found",_xlpm.res))</f>
        <v>Not found</v>
      </c>
      <c r="H4" s="21">
        <v>3</v>
      </c>
      <c r="I4" s="22" t="str">
        <f>_xlfn.LET(_xlpm.duplicates,COUNTIF('KUSSS DUMP'!D$2:D1002,C4),IF(_xlpm.duplicates&gt;1,"Action required: "&amp;_xlpm.duplicates&amp;" grades found for this course number.",""))</f>
        <v/>
      </c>
      <c r="J4" s="4"/>
      <c r="K4" s="39"/>
      <c r="L4" s="39"/>
      <c r="M4" s="39"/>
      <c r="N4" s="39"/>
      <c r="O4" s="39"/>
      <c r="P4" s="39"/>
      <c r="Q4" s="39"/>
    </row>
    <row r="5" spans="1:17" x14ac:dyDescent="0.3">
      <c r="A5" t="s">
        <v>41</v>
      </c>
      <c r="B5" s="19" t="s">
        <v>42</v>
      </c>
      <c r="C5" t="s">
        <v>43</v>
      </c>
      <c r="E5" t="s">
        <v>32</v>
      </c>
      <c r="F5" t="s">
        <v>33</v>
      </c>
      <c r="G5" s="20" t="str" cm="1">
        <f t="array" ref="G5">_xlfn.LET(_xlpm.res,MIN(_xlfn.MAP(_xlfn.TEXTSPLIT(_xlfn.CONCAT(C5,",",D5),",",,TRUE),_xlfn.LAMBDA(_xlpm.cnumber,_xlfn.IFNA(_xlfn.XLOOKUP(_xlfn.XLOOKUP(_xlpm.cnumber,'KUSSS DUMP'!D$2:D897,'KUSSS DUMP'!C$2:C897),Grade,Number,"Not found"),10)))),IF(_xlpm.res=10,"Not found",_xlpm.res))</f>
        <v>Not found</v>
      </c>
      <c r="H5" s="21">
        <v>4.5</v>
      </c>
      <c r="I5" s="22" t="str">
        <f>_xlfn.LET(_xlpm.duplicates,COUNTIF('KUSSS DUMP'!D$2:D1003,C5),IF(_xlpm.duplicates&gt;1,"Action required: "&amp;_xlpm.duplicates&amp;" grades found for this course number.",""))</f>
        <v/>
      </c>
      <c r="J5" s="4"/>
      <c r="K5" s="39"/>
      <c r="L5" s="39"/>
      <c r="M5" s="39"/>
      <c r="N5" s="39"/>
      <c r="O5" s="39"/>
      <c r="P5" s="39"/>
      <c r="Q5" s="39"/>
    </row>
    <row r="6" spans="1:17" x14ac:dyDescent="0.3">
      <c r="A6" t="s">
        <v>44</v>
      </c>
      <c r="B6" s="19" t="s">
        <v>45</v>
      </c>
      <c r="C6" t="s">
        <v>46</v>
      </c>
      <c r="E6" t="s">
        <v>32</v>
      </c>
      <c r="F6" t="s">
        <v>33</v>
      </c>
      <c r="G6" s="20" t="str" cm="1">
        <f t="array" ref="G6">_xlfn.LET(_xlpm.res,MIN(_xlfn.MAP(_xlfn.TEXTSPLIT(_xlfn.CONCAT(C6,",",D6),",",,TRUE),_xlfn.LAMBDA(_xlpm.cnumber,_xlfn.IFNA(_xlfn.XLOOKUP(_xlfn.XLOOKUP(_xlpm.cnumber,'KUSSS DUMP'!D$2:D898,'KUSSS DUMP'!C$2:C898),Grade,Number,"Not found"),10)))),IF(_xlpm.res=10,"Not found",_xlpm.res))</f>
        <v>Not found</v>
      </c>
      <c r="H6" s="21">
        <v>1.5</v>
      </c>
      <c r="I6" s="22" t="str">
        <f>_xlfn.LET(_xlpm.duplicates,COUNTIF('KUSSS DUMP'!D$2:D1004,C6),IF(_xlpm.duplicates&gt;1,"Action required: "&amp;_xlpm.duplicates&amp;" grades found for this course number.",""))</f>
        <v/>
      </c>
      <c r="J6" s="4"/>
      <c r="K6" s="39"/>
      <c r="L6" s="39"/>
      <c r="M6" s="39"/>
      <c r="N6" s="39"/>
      <c r="O6" s="39"/>
      <c r="P6" s="39"/>
      <c r="Q6" s="39"/>
    </row>
    <row r="7" spans="1:17" x14ac:dyDescent="0.3">
      <c r="A7" t="s">
        <v>47</v>
      </c>
      <c r="B7" s="19" t="s">
        <v>48</v>
      </c>
      <c r="C7" t="s">
        <v>49</v>
      </c>
      <c r="E7" t="s">
        <v>32</v>
      </c>
      <c r="F7" t="s">
        <v>33</v>
      </c>
      <c r="G7" s="20" t="str" cm="1">
        <f t="array" ref="G7">_xlfn.LET(_xlpm.res,MIN(_xlfn.MAP(_xlfn.TEXTSPLIT(_xlfn.CONCAT(C7,",",D7),",",,TRUE),_xlfn.LAMBDA(_xlpm.cnumber,_xlfn.IFNA(_xlfn.XLOOKUP(_xlfn.XLOOKUP(_xlpm.cnumber,'KUSSS DUMP'!D$2:D899,'KUSSS DUMP'!C$2:C899),Grade,Number,"Not found"),10)))),IF(_xlpm.res=10,"Not found",_xlpm.res))</f>
        <v>Not found</v>
      </c>
      <c r="H7" s="21">
        <v>3</v>
      </c>
      <c r="I7" s="22" t="str">
        <f>_xlfn.LET(_xlpm.duplicates,COUNTIF('KUSSS DUMP'!D$2:D1005,C7),IF(_xlpm.duplicates&gt;1,"Action required: "&amp;_xlpm.duplicates&amp;" grades found for this course number.",""))</f>
        <v/>
      </c>
      <c r="J7" s="4"/>
      <c r="K7" s="39"/>
      <c r="L7" s="39"/>
      <c r="M7" s="39"/>
      <c r="N7" s="39"/>
      <c r="O7" s="39"/>
      <c r="P7" s="39"/>
      <c r="Q7" s="39"/>
    </row>
    <row r="8" spans="1:17" x14ac:dyDescent="0.3">
      <c r="A8" t="s">
        <v>50</v>
      </c>
      <c r="B8" s="19" t="s">
        <v>51</v>
      </c>
      <c r="C8" t="s">
        <v>52</v>
      </c>
      <c r="E8" t="s">
        <v>32</v>
      </c>
      <c r="F8" t="s">
        <v>33</v>
      </c>
      <c r="G8" s="20" t="str" cm="1">
        <f t="array" ref="G8">_xlfn.LET(_xlpm.res,MIN(_xlfn.MAP(_xlfn.TEXTSPLIT(_xlfn.CONCAT(C8,",",D8),",",,TRUE),_xlfn.LAMBDA(_xlpm.cnumber,_xlfn.IFNA(_xlfn.XLOOKUP(_xlfn.XLOOKUP(_xlpm.cnumber,'KUSSS DUMP'!D$2:D900,'KUSSS DUMP'!C$2:C900),Grade,Number,"Not found"),10)))),IF(_xlpm.res=10,"Not found",_xlpm.res))</f>
        <v>Not found</v>
      </c>
      <c r="H8" s="21">
        <v>4.5</v>
      </c>
      <c r="I8" s="22" t="str">
        <f>_xlfn.LET(_xlpm.duplicates,COUNTIF('KUSSS DUMP'!D$2:D1006,C8),IF(_xlpm.duplicates&gt;1,"Action required: "&amp;_xlpm.duplicates&amp;" grades found for this course number.",""))</f>
        <v/>
      </c>
      <c r="J8" s="4"/>
      <c r="K8" s="39"/>
      <c r="L8" s="39"/>
      <c r="M8" s="39"/>
      <c r="N8" s="39"/>
      <c r="O8" s="39"/>
      <c r="P8" s="39"/>
      <c r="Q8" s="39"/>
    </row>
    <row r="9" spans="1:17" x14ac:dyDescent="0.3">
      <c r="A9" t="s">
        <v>53</v>
      </c>
      <c r="B9" s="19" t="s">
        <v>54</v>
      </c>
      <c r="C9" t="s">
        <v>55</v>
      </c>
      <c r="E9" t="s">
        <v>32</v>
      </c>
      <c r="F9" t="s">
        <v>33</v>
      </c>
      <c r="G9" s="20" t="str" cm="1">
        <f t="array" ref="G9">_xlfn.LET(_xlpm.res,MIN(_xlfn.MAP(_xlfn.TEXTSPLIT(_xlfn.CONCAT(C9,",",D9),",",,TRUE),_xlfn.LAMBDA(_xlpm.cnumber,_xlfn.IFNA(_xlfn.XLOOKUP(_xlfn.XLOOKUP(_xlpm.cnumber,'KUSSS DUMP'!D$2:D901,'KUSSS DUMP'!C$2:C901),Grade,Number,"Not found"),10)))),IF(_xlpm.res=10,"Not found",_xlpm.res))</f>
        <v>Not found</v>
      </c>
      <c r="H9" s="21">
        <v>3</v>
      </c>
      <c r="I9" s="22" t="str">
        <f>_xlfn.LET(_xlpm.duplicates,COUNTIF('KUSSS DUMP'!D$2:D1007,C9),IF(_xlpm.duplicates&gt;1,"Action required: "&amp;_xlpm.duplicates&amp;" grades found for this course number.",""))</f>
        <v/>
      </c>
      <c r="J9" s="4"/>
      <c r="K9" s="39"/>
      <c r="L9" s="39"/>
      <c r="M9" s="39"/>
      <c r="N9" s="39"/>
      <c r="O9" s="39"/>
      <c r="P9" s="39"/>
      <c r="Q9" s="39"/>
    </row>
    <row r="10" spans="1:17" x14ac:dyDescent="0.3">
      <c r="A10" t="s">
        <v>56</v>
      </c>
      <c r="B10" s="19" t="s">
        <v>57</v>
      </c>
      <c r="C10" t="s">
        <v>58</v>
      </c>
      <c r="E10" t="s">
        <v>32</v>
      </c>
      <c r="F10" t="s">
        <v>33</v>
      </c>
      <c r="G10" s="20" t="str" cm="1">
        <f t="array" ref="G10">_xlfn.LET(_xlpm.res,MIN(_xlfn.MAP(_xlfn.TEXTSPLIT(_xlfn.CONCAT(C10,",",D10),",",,TRUE),_xlfn.LAMBDA(_xlpm.cnumber,_xlfn.IFNA(_xlfn.XLOOKUP(_xlfn.XLOOKUP(_xlpm.cnumber,'KUSSS DUMP'!D$2:D902,'KUSSS DUMP'!C$2:C902),Grade,Number,"Not found"),10)))),IF(_xlpm.res=10,"Not found",_xlpm.res))</f>
        <v>Not found</v>
      </c>
      <c r="H10" s="21">
        <v>7.5</v>
      </c>
      <c r="I10" s="22" t="str">
        <f>_xlfn.LET(_xlpm.duplicates,COUNTIF('KUSSS DUMP'!D$2:D1008,C10),IF(_xlpm.duplicates&gt;1,"Action required: "&amp;_xlpm.duplicates&amp;" grades found for this course number.",""))</f>
        <v/>
      </c>
      <c r="J10" s="4"/>
      <c r="K10" s="39"/>
      <c r="L10" s="39"/>
      <c r="M10" s="39"/>
      <c r="N10" s="39"/>
      <c r="O10" s="39"/>
      <c r="P10" s="39"/>
      <c r="Q10" s="39"/>
    </row>
    <row r="11" spans="1:17" x14ac:dyDescent="0.3">
      <c r="A11" t="s">
        <v>59</v>
      </c>
      <c r="B11" s="19" t="s">
        <v>60</v>
      </c>
      <c r="C11" t="s">
        <v>61</v>
      </c>
      <c r="E11" t="s">
        <v>32</v>
      </c>
      <c r="F11" t="s">
        <v>33</v>
      </c>
      <c r="G11" s="20" t="str" cm="1">
        <f t="array" ref="G11">_xlfn.LET(_xlpm.res,MIN(_xlfn.MAP(_xlfn.TEXTSPLIT(_xlfn.CONCAT(C11,",",D11),",",,TRUE),_xlfn.LAMBDA(_xlpm.cnumber,_xlfn.IFNA(_xlfn.XLOOKUP(_xlfn.XLOOKUP(_xlpm.cnumber,'KUSSS DUMP'!D$2:D903,'KUSSS DUMP'!C$2:C903),Grade,Number,"Not found"),10)))),IF(_xlpm.res=10,"Not found",_xlpm.res))</f>
        <v>Not found</v>
      </c>
      <c r="H11" s="21">
        <v>3</v>
      </c>
      <c r="I11" s="22" t="str">
        <f>_xlfn.LET(_xlpm.duplicates,COUNTIF('KUSSS DUMP'!D$2:D1009,C11),IF(_xlpm.duplicates&gt;1,"Action required: "&amp;_xlpm.duplicates&amp;" grades found for this course number.",""))</f>
        <v/>
      </c>
      <c r="K11" s="39"/>
      <c r="L11" s="39"/>
      <c r="M11" s="39"/>
      <c r="N11" s="39"/>
      <c r="O11" s="39"/>
      <c r="P11" s="39"/>
      <c r="Q11" s="39"/>
    </row>
    <row r="12" spans="1:17" x14ac:dyDescent="0.3">
      <c r="A12" t="s">
        <v>62</v>
      </c>
      <c r="B12" s="19" t="s">
        <v>63</v>
      </c>
      <c r="C12" t="s">
        <v>64</v>
      </c>
      <c r="E12" t="s">
        <v>32</v>
      </c>
      <c r="F12" t="s">
        <v>33</v>
      </c>
      <c r="G12" s="20" t="str" cm="1">
        <f t="array" ref="G12">_xlfn.LET(_xlpm.res,MIN(_xlfn.MAP(_xlfn.TEXTSPLIT(_xlfn.CONCAT(C12,",",D12),",",,TRUE),_xlfn.LAMBDA(_xlpm.cnumber,_xlfn.IFNA(_xlfn.XLOOKUP(_xlfn.XLOOKUP(_xlpm.cnumber,'KUSSS DUMP'!D$2:D904,'KUSSS DUMP'!C$2:C904),Grade,Number,"Not found"),10)))),IF(_xlpm.res=10,"Not found",_xlpm.res))</f>
        <v>Not found</v>
      </c>
      <c r="H12" s="21">
        <v>3</v>
      </c>
      <c r="I12" s="22" t="str">
        <f>_xlfn.LET(_xlpm.duplicates,COUNTIF('KUSSS DUMP'!D$2:D1010,C12),IF(_xlpm.duplicates&gt;1,"Action required: "&amp;_xlpm.duplicates&amp;" grades found for this course number.",""))</f>
        <v/>
      </c>
      <c r="K12" s="39"/>
      <c r="L12" s="39"/>
      <c r="M12" s="39"/>
      <c r="N12" s="39"/>
      <c r="O12" s="39"/>
      <c r="P12" s="39"/>
      <c r="Q12" s="39"/>
    </row>
    <row r="13" spans="1:17" x14ac:dyDescent="0.3">
      <c r="B13" s="23"/>
      <c r="G13" s="20"/>
      <c r="H13" s="21"/>
      <c r="I13" s="22"/>
      <c r="K13" s="24"/>
      <c r="L13" s="24"/>
      <c r="M13" s="24"/>
      <c r="N13" s="24"/>
      <c r="O13" s="24"/>
      <c r="P13" s="24"/>
      <c r="Q13" s="24"/>
    </row>
    <row r="14" spans="1:17" x14ac:dyDescent="0.3">
      <c r="A14" t="s">
        <v>65</v>
      </c>
      <c r="B14" s="19" t="s">
        <v>66</v>
      </c>
      <c r="C14" t="s">
        <v>67</v>
      </c>
      <c r="E14" t="s">
        <v>32</v>
      </c>
      <c r="F14" t="s">
        <v>68</v>
      </c>
      <c r="G14" s="20" t="str" cm="1">
        <f t="array" ref="G14">_xlfn.LET(_xlpm.res,MIN(_xlfn.MAP(_xlfn.TEXTSPLIT(_xlfn.CONCAT(C14,",",D14),",",,TRUE),_xlfn.LAMBDA(_xlpm.cnumber,_xlfn.IFNA(_xlfn.XLOOKUP(_xlfn.XLOOKUP(_xlpm.cnumber,'KUSSS DUMP'!D$2:D907,'KUSSS DUMP'!C$2:C907),Grade,Number,"Not found"),10)))),IF(_xlpm.res=10,"Not found",_xlpm.res))</f>
        <v>Not found</v>
      </c>
      <c r="H14" s="21">
        <v>3</v>
      </c>
      <c r="I14" s="22" t="str">
        <f>_xlfn.LET(_xlpm.duplicates,COUNTIF('KUSSS DUMP'!D$2:D1012,C14),IF(_xlpm.duplicates&gt;1,"Action required: "&amp;_xlpm.duplicates&amp;" grades found for this course number.",""))</f>
        <v/>
      </c>
      <c r="K14" s="39" t="s">
        <v>69</v>
      </c>
      <c r="L14" s="39"/>
      <c r="M14" s="39"/>
      <c r="N14" s="39"/>
      <c r="O14" s="39"/>
      <c r="P14" s="39"/>
      <c r="Q14" s="39"/>
    </row>
    <row r="15" spans="1:17" x14ac:dyDescent="0.3">
      <c r="A15" t="s">
        <v>70</v>
      </c>
      <c r="B15" s="19" t="s">
        <v>71</v>
      </c>
      <c r="C15" t="s">
        <v>72</v>
      </c>
      <c r="E15" t="s">
        <v>32</v>
      </c>
      <c r="F15" t="s">
        <v>68</v>
      </c>
      <c r="G15" s="20" t="str" cm="1">
        <f t="array" ref="G15">_xlfn.LET(_xlpm.res,MIN(_xlfn.MAP(_xlfn.TEXTSPLIT(_xlfn.CONCAT(C15,",",D15),",",,TRUE),_xlfn.LAMBDA(_xlpm.cnumber,_xlfn.IFNA(_xlfn.XLOOKUP(_xlfn.XLOOKUP(_xlpm.cnumber,'KUSSS DUMP'!D$2:D908,'KUSSS DUMP'!C$2:C908),Grade,Number,"Not found"),10)))),IF(_xlpm.res=10,"Not found",_xlpm.res))</f>
        <v>Not found</v>
      </c>
      <c r="H15" s="21">
        <v>3</v>
      </c>
      <c r="I15" s="22" t="str">
        <f>_xlfn.LET(_xlpm.duplicates,COUNTIF('KUSSS DUMP'!D$2:D1013,C15),IF(_xlpm.duplicates&gt;1,"Action required: "&amp;_xlpm.duplicates&amp;" grades found for this course number.",""))</f>
        <v/>
      </c>
      <c r="K15" s="39"/>
      <c r="L15" s="39"/>
      <c r="M15" s="39"/>
      <c r="N15" s="39"/>
      <c r="O15" s="39"/>
      <c r="P15" s="39"/>
      <c r="Q15" s="39"/>
    </row>
    <row r="16" spans="1:17" x14ac:dyDescent="0.3">
      <c r="A16" t="s">
        <v>35</v>
      </c>
      <c r="B16" s="19" t="s">
        <v>73</v>
      </c>
      <c r="C16" t="s">
        <v>37</v>
      </c>
      <c r="E16" t="s">
        <v>32</v>
      </c>
      <c r="F16" t="s">
        <v>68</v>
      </c>
      <c r="G16" s="20" t="str" cm="1">
        <f t="array" ref="G16">_xlfn.LET(_xlpm.res,MIN(_xlfn.MAP(_xlfn.TEXTSPLIT(_xlfn.CONCAT(C16,",",D16),",",,TRUE),_xlfn.LAMBDA(_xlpm.cnumber,_xlfn.IFNA(_xlfn.XLOOKUP(_xlfn.XLOOKUP(_xlpm.cnumber,'KUSSS DUMP'!D$2:D909,'KUSSS DUMP'!C$2:C909),Grade,Number,"Not found"),10)))),IF(_xlpm.res=10,"Not found",_xlpm.res))</f>
        <v>Not found</v>
      </c>
      <c r="H16" s="21">
        <v>3</v>
      </c>
      <c r="I16" s="22" t="str">
        <f>_xlfn.LET(_xlpm.duplicates,COUNTIF('KUSSS DUMP'!D$2:D1014,C16),IF(_xlpm.duplicates&gt;1,"Action required: "&amp;_xlpm.duplicates&amp;" grades found for this course number.",""))</f>
        <v/>
      </c>
      <c r="K16" s="39"/>
      <c r="L16" s="39"/>
      <c r="M16" s="39"/>
      <c r="N16" s="39"/>
      <c r="O16" s="39"/>
      <c r="P16" s="39"/>
      <c r="Q16" s="39"/>
    </row>
    <row r="17" spans="1:17" x14ac:dyDescent="0.3">
      <c r="A17" t="s">
        <v>74</v>
      </c>
      <c r="B17" s="19" t="s">
        <v>75</v>
      </c>
      <c r="C17" t="s">
        <v>76</v>
      </c>
      <c r="E17" t="s">
        <v>32</v>
      </c>
      <c r="F17" t="s">
        <v>68</v>
      </c>
      <c r="G17" s="20" t="str" cm="1">
        <f t="array" ref="G17">_xlfn.LET(_xlpm.res,MIN(_xlfn.MAP(_xlfn.TEXTSPLIT(_xlfn.CONCAT(C17,",",D17),",",,TRUE),_xlfn.LAMBDA(_xlpm.cnumber,_xlfn.IFNA(_xlfn.XLOOKUP(_xlfn.XLOOKUP(_xlpm.cnumber,'KUSSS DUMP'!D$2:D910,'KUSSS DUMP'!C$2:C910),Grade,Number,"Not found"),10)))),IF(_xlpm.res=10,"Not found",_xlpm.res))</f>
        <v>Not found</v>
      </c>
      <c r="H17" s="21">
        <v>3</v>
      </c>
      <c r="I17" s="22" t="str">
        <f>_xlfn.LET(_xlpm.duplicates,COUNTIF('KUSSS DUMP'!D$2:D1015,C17),IF(_xlpm.duplicates&gt;1,"Action required: "&amp;_xlpm.duplicates&amp;" grades found for this course number.",""))</f>
        <v/>
      </c>
      <c r="K17" s="39"/>
      <c r="L17" s="39"/>
      <c r="M17" s="39"/>
      <c r="N17" s="39"/>
      <c r="O17" s="39"/>
      <c r="P17" s="39"/>
      <c r="Q17" s="39"/>
    </row>
    <row r="18" spans="1:17" x14ac:dyDescent="0.3">
      <c r="A18" t="s">
        <v>77</v>
      </c>
      <c r="B18" s="19" t="s">
        <v>78</v>
      </c>
      <c r="C18" t="s">
        <v>79</v>
      </c>
      <c r="E18" t="s">
        <v>32</v>
      </c>
      <c r="F18" t="s">
        <v>68</v>
      </c>
      <c r="G18" s="20" t="str" cm="1">
        <f t="array" ref="G18">_xlfn.LET(_xlpm.res,MIN(_xlfn.MAP(_xlfn.TEXTSPLIT(_xlfn.CONCAT(C18,",",D18),",",,TRUE),_xlfn.LAMBDA(_xlpm.cnumber,_xlfn.IFNA(_xlfn.XLOOKUP(_xlfn.XLOOKUP(_xlpm.cnumber,'KUSSS DUMP'!D$2:D911,'KUSSS DUMP'!C$2:C911),Grade,Number,"Not found"),10)))),IF(_xlpm.res=10,"Not found",_xlpm.res))</f>
        <v>Not found</v>
      </c>
      <c r="H18" s="21">
        <v>3</v>
      </c>
      <c r="I18" s="22" t="str">
        <f>_xlfn.LET(_xlpm.duplicates,COUNTIF('KUSSS DUMP'!D$2:D1016,C18),IF(_xlpm.duplicates&gt;1,"Action required: "&amp;_xlpm.duplicates&amp;" grades found for this course number.",""))</f>
        <v/>
      </c>
      <c r="K18" s="39"/>
      <c r="L18" s="39"/>
      <c r="M18" s="39"/>
      <c r="N18" s="39"/>
      <c r="O18" s="39"/>
      <c r="P18" s="39"/>
      <c r="Q18" s="39"/>
    </row>
    <row r="19" spans="1:17" x14ac:dyDescent="0.3">
      <c r="A19" t="s">
        <v>53</v>
      </c>
      <c r="B19" s="19" t="s">
        <v>80</v>
      </c>
      <c r="C19" t="s">
        <v>55</v>
      </c>
      <c r="E19" t="s">
        <v>32</v>
      </c>
      <c r="F19" t="s">
        <v>68</v>
      </c>
      <c r="G19" s="20" t="str" cm="1">
        <f t="array" ref="G19">_xlfn.LET(_xlpm.res,MIN(_xlfn.MAP(_xlfn.TEXTSPLIT(_xlfn.CONCAT(C19,",",D19),",",,TRUE),_xlfn.LAMBDA(_xlpm.cnumber,_xlfn.IFNA(_xlfn.XLOOKUP(_xlfn.XLOOKUP(_xlpm.cnumber,'KUSSS DUMP'!D$2:D912,'KUSSS DUMP'!C$2:C912),Grade,Number,"Not found"),10)))),IF(_xlpm.res=10,"Not found",_xlpm.res))</f>
        <v>Not found</v>
      </c>
      <c r="H19" s="21">
        <v>3</v>
      </c>
      <c r="I19" s="22" t="str">
        <f>_xlfn.LET(_xlpm.duplicates,COUNTIF('KUSSS DUMP'!D$2:D1017,C19),IF(_xlpm.duplicates&gt;1,"Action required: "&amp;_xlpm.duplicates&amp;" grades found for this course number.",""))</f>
        <v/>
      </c>
      <c r="K19" s="39"/>
      <c r="L19" s="39"/>
      <c r="M19" s="39"/>
      <c r="N19" s="39"/>
      <c r="O19" s="39"/>
      <c r="P19" s="39"/>
      <c r="Q19" s="39"/>
    </row>
    <row r="20" spans="1:17" x14ac:dyDescent="0.3">
      <c r="A20" t="s">
        <v>81</v>
      </c>
      <c r="B20" s="19" t="s">
        <v>82</v>
      </c>
      <c r="C20" t="s">
        <v>83</v>
      </c>
      <c r="E20" t="s">
        <v>32</v>
      </c>
      <c r="F20" t="s">
        <v>68</v>
      </c>
      <c r="G20" s="20" t="str" cm="1">
        <f t="array" ref="G20">_xlfn.LET(_xlpm.res,MIN(_xlfn.MAP(_xlfn.TEXTSPLIT(_xlfn.CONCAT(C20,",",D20),",",,TRUE),_xlfn.LAMBDA(_xlpm.cnumber,_xlfn.IFNA(_xlfn.XLOOKUP(_xlfn.XLOOKUP(_xlpm.cnumber,'KUSSS DUMP'!D$2:D913,'KUSSS DUMP'!C$2:C913),Grade,Number,"Not found"),10)))),IF(_xlpm.res=10,"Not found",_xlpm.res))</f>
        <v>Not found</v>
      </c>
      <c r="H20" s="21">
        <v>7.5</v>
      </c>
      <c r="I20" s="22" t="str">
        <f>_xlfn.LET(_xlpm.duplicates,COUNTIF('KUSSS DUMP'!D$2:D1018,C20),IF(_xlpm.duplicates&gt;1,"Action required: "&amp;_xlpm.duplicates&amp;" grades found for this course number.",""))</f>
        <v/>
      </c>
      <c r="K20" s="39"/>
      <c r="L20" s="39"/>
      <c r="M20" s="39"/>
      <c r="N20" s="39"/>
      <c r="O20" s="39"/>
      <c r="P20" s="39"/>
      <c r="Q20" s="39"/>
    </row>
    <row r="21" spans="1:17" x14ac:dyDescent="0.3">
      <c r="A21" t="s">
        <v>84</v>
      </c>
      <c r="B21" s="19" t="s">
        <v>85</v>
      </c>
      <c r="C21" t="s">
        <v>86</v>
      </c>
      <c r="E21" t="s">
        <v>32</v>
      </c>
      <c r="F21" t="s">
        <v>68</v>
      </c>
      <c r="G21" s="20" t="str" cm="1">
        <f t="array" ref="G21">_xlfn.LET(_xlpm.res,MIN(_xlfn.MAP(_xlfn.TEXTSPLIT(_xlfn.CONCAT(C21,",",D21),",",,TRUE),_xlfn.LAMBDA(_xlpm.cnumber,_xlfn.IFNA(_xlfn.XLOOKUP(_xlfn.XLOOKUP(_xlpm.cnumber,'KUSSS DUMP'!D$2:D914,'KUSSS DUMP'!C$2:C914),Grade,Number,"Not found"),10)))),IF(_xlpm.res=10,"Not found",_xlpm.res))</f>
        <v>Not found</v>
      </c>
      <c r="H21" s="21">
        <v>3</v>
      </c>
      <c r="I21" s="22" t="str">
        <f>_xlfn.LET(_xlpm.duplicates,COUNTIF('KUSSS DUMP'!D$2:D1019,C21),IF(_xlpm.duplicates&gt;1,"Action required: "&amp;_xlpm.duplicates&amp;" grades found for this course number.",""))</f>
        <v/>
      </c>
      <c r="K21" s="39"/>
      <c r="L21" s="39"/>
      <c r="M21" s="39"/>
      <c r="N21" s="39"/>
      <c r="O21" s="39"/>
      <c r="P21" s="39"/>
      <c r="Q21" s="39"/>
    </row>
    <row r="22" spans="1:17" x14ac:dyDescent="0.3">
      <c r="A22" t="s">
        <v>87</v>
      </c>
      <c r="B22" s="19" t="s">
        <v>88</v>
      </c>
      <c r="C22" t="s">
        <v>89</v>
      </c>
      <c r="E22" t="s">
        <v>32</v>
      </c>
      <c r="F22" t="s">
        <v>68</v>
      </c>
      <c r="G22" s="20" t="str" cm="1">
        <f t="array" ref="G22">_xlfn.LET(_xlpm.res,MIN(_xlfn.MAP(_xlfn.TEXTSPLIT(_xlfn.CONCAT(C22,",",D22),",",,TRUE),_xlfn.LAMBDA(_xlpm.cnumber,_xlfn.IFNA(_xlfn.XLOOKUP(_xlfn.XLOOKUP(_xlpm.cnumber,'KUSSS DUMP'!D$2:D915,'KUSSS DUMP'!C$2:C915),Grade,Number,"Not found"),10)))),IF(_xlpm.res=10,"Not found",_xlpm.res))</f>
        <v>Not found</v>
      </c>
      <c r="H22" s="21">
        <v>3</v>
      </c>
      <c r="I22" s="22" t="str">
        <f>_xlfn.LET(_xlpm.duplicates,COUNTIF('KUSSS DUMP'!D$2:D1020,C22),IF(_xlpm.duplicates&gt;1,"Action required: "&amp;_xlpm.duplicates&amp;" grades found for this course number.",""))</f>
        <v/>
      </c>
      <c r="K22" s="39"/>
      <c r="L22" s="39"/>
      <c r="M22" s="39"/>
      <c r="N22" s="39"/>
      <c r="O22" s="39"/>
      <c r="P22" s="39"/>
      <c r="Q22" s="39"/>
    </row>
    <row r="23" spans="1:17" x14ac:dyDescent="0.3">
      <c r="A23" t="s">
        <v>90</v>
      </c>
      <c r="B23" s="19" t="s">
        <v>91</v>
      </c>
      <c r="C23" t="s">
        <v>92</v>
      </c>
      <c r="E23" t="s">
        <v>32</v>
      </c>
      <c r="F23" t="s">
        <v>68</v>
      </c>
      <c r="G23" s="20" t="str" cm="1">
        <f t="array" ref="G23">_xlfn.LET(_xlpm.res,MIN(_xlfn.MAP(_xlfn.TEXTSPLIT(_xlfn.CONCAT(C23,",",D23),",",,TRUE),_xlfn.LAMBDA(_xlpm.cnumber,_xlfn.IFNA(_xlfn.XLOOKUP(_xlfn.XLOOKUP(_xlpm.cnumber,'KUSSS DUMP'!D$2:D916,'KUSSS DUMP'!C$2:C916),Grade,Number,"Not found"),10)))),IF(_xlpm.res=10,"Not found",_xlpm.res))</f>
        <v>Not found</v>
      </c>
      <c r="H23" s="21">
        <v>6</v>
      </c>
      <c r="I23" s="22" t="str">
        <f>_xlfn.LET(_xlpm.duplicates,COUNTIF('KUSSS DUMP'!D$2:D1021,C23),IF(_xlpm.duplicates&gt;1,"Action required: "&amp;_xlpm.duplicates&amp;" grades found for this course number.",""))</f>
        <v/>
      </c>
      <c r="K23" s="39"/>
      <c r="L23" s="39"/>
      <c r="M23" s="39"/>
      <c r="N23" s="39"/>
      <c r="O23" s="39"/>
      <c r="P23" s="39"/>
      <c r="Q23" s="39"/>
    </row>
    <row r="24" spans="1:17" x14ac:dyDescent="0.3">
      <c r="B24" s="23"/>
      <c r="G24" s="20"/>
      <c r="H24" s="21"/>
      <c r="I24" s="22"/>
      <c r="K24" s="24"/>
      <c r="L24" s="24"/>
      <c r="M24" s="24"/>
      <c r="N24" s="24"/>
      <c r="O24" s="24"/>
      <c r="P24" s="24"/>
      <c r="Q24" s="24"/>
    </row>
    <row r="25" spans="1:17" x14ac:dyDescent="0.3">
      <c r="A25" t="s">
        <v>93</v>
      </c>
      <c r="B25" s="19" t="s">
        <v>94</v>
      </c>
      <c r="C25" t="s">
        <v>95</v>
      </c>
      <c r="E25" t="s">
        <v>32</v>
      </c>
      <c r="F25" t="s">
        <v>96</v>
      </c>
      <c r="G25" s="20" t="str" cm="1">
        <f t="array" ref="G25">_xlfn.LET(_xlpm.res,MIN(_xlfn.MAP(_xlfn.TEXTSPLIT(_xlfn.CONCAT(C25,",",D25),",",,TRUE),_xlfn.LAMBDA(_xlpm.cnumber,_xlfn.IFNA(_xlfn.XLOOKUP(_xlfn.XLOOKUP(_xlpm.cnumber,'KUSSS DUMP'!D$2:D918,'KUSSS DUMP'!C$2:C918),Grade,Number,"Not found"),10)))),IF(_xlpm.res=10,"Not found",_xlpm.res))</f>
        <v>Not found</v>
      </c>
      <c r="H25" s="21">
        <v>3</v>
      </c>
      <c r="I25" s="22" t="str">
        <f>_xlfn.LET(_xlpm.duplicates,COUNTIF('KUSSS DUMP'!D$2:D1023,C25),IF(_xlpm.duplicates&gt;1,"Action required: "&amp;_xlpm.duplicates&amp;" grades found for this course number.",""))</f>
        <v/>
      </c>
      <c r="K25" s="39" t="s">
        <v>97</v>
      </c>
      <c r="L25" s="39"/>
      <c r="M25" s="39"/>
      <c r="N25" s="39"/>
      <c r="O25" s="39"/>
      <c r="P25" s="39"/>
      <c r="Q25" s="39"/>
    </row>
    <row r="26" spans="1:17" x14ac:dyDescent="0.3">
      <c r="A26" t="s">
        <v>98</v>
      </c>
      <c r="B26" s="19" t="s">
        <v>99</v>
      </c>
      <c r="C26" t="s">
        <v>100</v>
      </c>
      <c r="E26" t="s">
        <v>32</v>
      </c>
      <c r="F26" t="s">
        <v>96</v>
      </c>
      <c r="G26" s="20" t="str" cm="1">
        <f t="array" ref="G26">_xlfn.LET(_xlpm.res,MIN(_xlfn.MAP(_xlfn.TEXTSPLIT(_xlfn.CONCAT(C26,",",D26),",",,TRUE),_xlfn.LAMBDA(_xlpm.cnumber,_xlfn.IFNA(_xlfn.XLOOKUP(_xlfn.XLOOKUP(_xlpm.cnumber,'KUSSS DUMP'!D$2:D919,'KUSSS DUMP'!C$2:C919),Grade,Number,"Not found"),10)))),IF(_xlpm.res=10,"Not found",_xlpm.res))</f>
        <v>Not found</v>
      </c>
      <c r="H26" s="21">
        <v>3</v>
      </c>
      <c r="I26" s="22" t="str">
        <f>_xlfn.LET(_xlpm.duplicates,COUNTIF('KUSSS DUMP'!D$2:D1024,C26),IF(_xlpm.duplicates&gt;1,"Action required: "&amp;_xlpm.duplicates&amp;" grades found for this course number.",""))</f>
        <v/>
      </c>
      <c r="K26" s="39"/>
      <c r="L26" s="39"/>
      <c r="M26" s="39"/>
      <c r="N26" s="39"/>
      <c r="O26" s="39"/>
      <c r="P26" s="39"/>
      <c r="Q26" s="39"/>
    </row>
    <row r="27" spans="1:17" x14ac:dyDescent="0.3">
      <c r="A27" t="s">
        <v>101</v>
      </c>
      <c r="B27" s="19" t="s">
        <v>102</v>
      </c>
      <c r="C27" t="s">
        <v>103</v>
      </c>
      <c r="E27" t="s">
        <v>32</v>
      </c>
      <c r="F27" t="s">
        <v>96</v>
      </c>
      <c r="G27" s="20" t="str" cm="1">
        <f t="array" ref="G27">_xlfn.LET(_xlpm.res,MIN(_xlfn.MAP(_xlfn.TEXTSPLIT(_xlfn.CONCAT(C27,",",D27),",",,TRUE),_xlfn.LAMBDA(_xlpm.cnumber,_xlfn.IFNA(_xlfn.XLOOKUP(_xlfn.XLOOKUP(_xlpm.cnumber,'KUSSS DUMP'!D$2:D920,'KUSSS DUMP'!C$2:C920),Grade,Number,"Not found"),10)))),IF(_xlpm.res=10,"Not found",_xlpm.res))</f>
        <v>Not found</v>
      </c>
      <c r="H27" s="21">
        <v>3</v>
      </c>
      <c r="I27" s="22" t="str">
        <f>_xlfn.LET(_xlpm.duplicates,COUNTIF('KUSSS DUMP'!D$2:D1025,C27),IF(_xlpm.duplicates&gt;1,"Action required: "&amp;_xlpm.duplicates&amp;" grades found for this course number.",""))</f>
        <v/>
      </c>
      <c r="K27" s="39"/>
      <c r="L27" s="39"/>
      <c r="M27" s="39"/>
      <c r="N27" s="39"/>
      <c r="O27" s="39"/>
      <c r="P27" s="39"/>
      <c r="Q27" s="39"/>
    </row>
    <row r="28" spans="1:17" x14ac:dyDescent="0.3">
      <c r="A28" t="s">
        <v>104</v>
      </c>
      <c r="B28" s="19" t="s">
        <v>105</v>
      </c>
      <c r="C28" t="s">
        <v>106</v>
      </c>
      <c r="E28" t="s">
        <v>32</v>
      </c>
      <c r="F28" t="s">
        <v>96</v>
      </c>
      <c r="G28" s="20" t="str" cm="1">
        <f t="array" ref="G28">_xlfn.LET(_xlpm.res,MIN(_xlfn.MAP(_xlfn.TEXTSPLIT(_xlfn.CONCAT(C28,",",D28),",",,TRUE),_xlfn.LAMBDA(_xlpm.cnumber,_xlfn.IFNA(_xlfn.XLOOKUP(_xlfn.XLOOKUP(_xlpm.cnumber,'KUSSS DUMP'!D$2:D921,'KUSSS DUMP'!C$2:C921),Grade,Number,"Not found"),10)))),IF(_xlpm.res=10,"Not found",_xlpm.res))</f>
        <v>Not found</v>
      </c>
      <c r="H28" s="21">
        <v>3</v>
      </c>
      <c r="I28" s="22" t="str">
        <f>_xlfn.LET(_xlpm.duplicates,COUNTIF('KUSSS DUMP'!D$2:D1026,C28),IF(_xlpm.duplicates&gt;1,"Action required: "&amp;_xlpm.duplicates&amp;" grades found for this course number.",""))</f>
        <v/>
      </c>
      <c r="K28" s="39"/>
      <c r="L28" s="39"/>
      <c r="M28" s="39"/>
      <c r="N28" s="39"/>
      <c r="O28" s="39"/>
      <c r="P28" s="39"/>
      <c r="Q28" s="39"/>
    </row>
    <row r="29" spans="1:17" x14ac:dyDescent="0.3">
      <c r="A29" t="s">
        <v>107</v>
      </c>
      <c r="B29" s="19" t="s">
        <v>108</v>
      </c>
      <c r="C29" t="s">
        <v>109</v>
      </c>
      <c r="E29" t="s">
        <v>32</v>
      </c>
      <c r="F29" t="s">
        <v>96</v>
      </c>
      <c r="G29" s="20" t="str" cm="1">
        <f t="array" ref="G29">_xlfn.LET(_xlpm.res,MIN(_xlfn.MAP(_xlfn.TEXTSPLIT(_xlfn.CONCAT(C29,",",D29),",",,TRUE),_xlfn.LAMBDA(_xlpm.cnumber,_xlfn.IFNA(_xlfn.XLOOKUP(_xlfn.XLOOKUP(_xlpm.cnumber,'KUSSS DUMP'!D$2:D922,'KUSSS DUMP'!C$2:C922),Grade,Number,"Not found"),10)))),IF(_xlpm.res=10,"Not found",_xlpm.res))</f>
        <v>Not found</v>
      </c>
      <c r="H29" s="21">
        <v>1.5</v>
      </c>
      <c r="I29" s="22" t="str">
        <f>_xlfn.LET(_xlpm.duplicates,COUNTIF('KUSSS DUMP'!D$2:D1027,C29),IF(_xlpm.duplicates&gt;1,"Action required: "&amp;_xlpm.duplicates&amp;" grades found for this course number.",""))</f>
        <v/>
      </c>
      <c r="K29" s="39"/>
      <c r="L29" s="39"/>
      <c r="M29" s="39"/>
      <c r="N29" s="39"/>
      <c r="O29" s="39"/>
      <c r="P29" s="39"/>
      <c r="Q29" s="39"/>
    </row>
    <row r="30" spans="1:17" x14ac:dyDescent="0.3">
      <c r="A30" t="s">
        <v>110</v>
      </c>
      <c r="B30" s="19" t="s">
        <v>111</v>
      </c>
      <c r="C30" t="s">
        <v>112</v>
      </c>
      <c r="E30" t="s">
        <v>32</v>
      </c>
      <c r="F30" t="s">
        <v>96</v>
      </c>
      <c r="G30" s="20" t="str" cm="1">
        <f t="array" ref="G30">_xlfn.LET(_xlpm.res,MIN(_xlfn.MAP(_xlfn.TEXTSPLIT(_xlfn.CONCAT(C30,",",D30),",",,TRUE),_xlfn.LAMBDA(_xlpm.cnumber,_xlfn.IFNA(_xlfn.XLOOKUP(_xlfn.XLOOKUP(_xlpm.cnumber,'KUSSS DUMP'!D$2:D923,'KUSSS DUMP'!C$2:C923),Grade,Number,"Not found"),10)))),IF(_xlpm.res=10,"Not found",_xlpm.res))</f>
        <v>Not found</v>
      </c>
      <c r="H30" s="21">
        <v>3</v>
      </c>
      <c r="I30" s="22" t="str">
        <f>_xlfn.LET(_xlpm.duplicates,COUNTIF('KUSSS DUMP'!D$2:D1028,C30),IF(_xlpm.duplicates&gt;1,"Action required: "&amp;_xlpm.duplicates&amp;" grades found for this course number.",""))</f>
        <v/>
      </c>
      <c r="K30" s="39"/>
      <c r="L30" s="39"/>
      <c r="M30" s="39"/>
      <c r="N30" s="39"/>
      <c r="O30" s="39"/>
      <c r="P30" s="39"/>
      <c r="Q30" s="39"/>
    </row>
    <row r="31" spans="1:17" x14ac:dyDescent="0.3">
      <c r="A31" t="s">
        <v>113</v>
      </c>
      <c r="B31" s="19" t="s">
        <v>114</v>
      </c>
      <c r="C31" t="s">
        <v>115</v>
      </c>
      <c r="E31" t="s">
        <v>32</v>
      </c>
      <c r="F31" t="s">
        <v>96</v>
      </c>
      <c r="G31" s="20" t="str" cm="1">
        <f t="array" ref="G31">_xlfn.LET(_xlpm.res,MIN(_xlfn.MAP(_xlfn.TEXTSPLIT(_xlfn.CONCAT(C31,",",D31),",",,TRUE),_xlfn.LAMBDA(_xlpm.cnumber,_xlfn.IFNA(_xlfn.XLOOKUP(_xlfn.XLOOKUP(_xlpm.cnumber,'KUSSS DUMP'!D$2:D924,'KUSSS DUMP'!C$2:C924),Grade,Number,"Not found"),10)))),IF(_xlpm.res=10,"Not found",_xlpm.res))</f>
        <v>Not found</v>
      </c>
      <c r="H31" s="21">
        <v>4.5</v>
      </c>
      <c r="I31" s="22" t="str">
        <f>_xlfn.LET(_xlpm.duplicates,COUNTIF('KUSSS DUMP'!D$2:D1029,C31),IF(_xlpm.duplicates&gt;1,"Action required: "&amp;_xlpm.duplicates&amp;" grades found for this course number.",""))</f>
        <v/>
      </c>
      <c r="K31" s="39"/>
      <c r="L31" s="39"/>
      <c r="M31" s="39"/>
      <c r="N31" s="39"/>
      <c r="O31" s="39"/>
      <c r="P31" s="39"/>
      <c r="Q31" s="39"/>
    </row>
    <row r="32" spans="1:17" x14ac:dyDescent="0.3">
      <c r="A32" t="s">
        <v>116</v>
      </c>
      <c r="B32" s="19" t="s">
        <v>117</v>
      </c>
      <c r="C32" t="s">
        <v>118</v>
      </c>
      <c r="E32" t="s">
        <v>32</v>
      </c>
      <c r="F32" t="s">
        <v>96</v>
      </c>
      <c r="G32" s="20" t="str" cm="1">
        <f t="array" ref="G32">_xlfn.LET(_xlpm.res,MIN(_xlfn.MAP(_xlfn.TEXTSPLIT(_xlfn.CONCAT(C32,",",D32),",",,TRUE),_xlfn.LAMBDA(_xlpm.cnumber,_xlfn.IFNA(_xlfn.XLOOKUP(_xlfn.XLOOKUP(_xlpm.cnumber,'KUSSS DUMP'!D$2:D925,'KUSSS DUMP'!C$2:C925),Grade,Number,"Not found"),10)))),IF(_xlpm.res=10,"Not found",_xlpm.res))</f>
        <v>Not found</v>
      </c>
      <c r="H32" s="21">
        <v>7.5</v>
      </c>
      <c r="I32" s="22" t="str">
        <f>_xlfn.LET(_xlpm.duplicates,COUNTIF('KUSSS DUMP'!D$2:D1030,C32),IF(_xlpm.duplicates&gt;1,"Action required: "&amp;_xlpm.duplicates&amp;" grades found for this course number.",""))</f>
        <v/>
      </c>
      <c r="K32" s="39"/>
      <c r="L32" s="39"/>
      <c r="M32" s="39"/>
      <c r="N32" s="39"/>
      <c r="O32" s="39"/>
      <c r="P32" s="39"/>
      <c r="Q32" s="39"/>
    </row>
    <row r="33" spans="1:17" x14ac:dyDescent="0.3">
      <c r="A33" t="s">
        <v>119</v>
      </c>
      <c r="B33" s="19" t="s">
        <v>120</v>
      </c>
      <c r="C33" t="s">
        <v>121</v>
      </c>
      <c r="E33" t="s">
        <v>32</v>
      </c>
      <c r="F33" t="s">
        <v>96</v>
      </c>
      <c r="G33" s="20" t="str" cm="1">
        <f t="array" ref="G33">_xlfn.LET(_xlpm.res,MIN(_xlfn.MAP(_xlfn.TEXTSPLIT(_xlfn.CONCAT(C33,",",D33),",",,TRUE),_xlfn.LAMBDA(_xlpm.cnumber,_xlfn.IFNA(_xlfn.XLOOKUP(_xlfn.XLOOKUP(_xlpm.cnumber,'KUSSS DUMP'!D$2:D926,'KUSSS DUMP'!C$2:C926),Grade,Number,"Not found"),10)))),IF(_xlpm.res=10,"Not found",_xlpm.res))</f>
        <v>Not found</v>
      </c>
      <c r="H33" s="21">
        <v>3</v>
      </c>
      <c r="I33" s="22" t="str">
        <f>_xlfn.LET(_xlpm.duplicates,COUNTIF('KUSSS DUMP'!D$2:D1031,C33),IF(_xlpm.duplicates&gt;1,"Action required: "&amp;_xlpm.duplicates&amp;" grades found for this course number.",""))</f>
        <v/>
      </c>
      <c r="K33" s="39"/>
      <c r="L33" s="39"/>
      <c r="M33" s="39"/>
      <c r="N33" s="39"/>
      <c r="O33" s="39"/>
      <c r="P33" s="39"/>
      <c r="Q33" s="39"/>
    </row>
    <row r="34" spans="1:17" x14ac:dyDescent="0.3">
      <c r="A34" t="s">
        <v>122</v>
      </c>
      <c r="B34" s="19" t="s">
        <v>123</v>
      </c>
      <c r="C34" t="s">
        <v>124</v>
      </c>
      <c r="E34" t="s">
        <v>32</v>
      </c>
      <c r="F34" t="s">
        <v>96</v>
      </c>
      <c r="G34" s="20" t="str" cm="1">
        <f t="array" ref="G34">_xlfn.LET(_xlpm.res,MIN(_xlfn.MAP(_xlfn.TEXTSPLIT(_xlfn.CONCAT(C34,",",D34),",",,TRUE),_xlfn.LAMBDA(_xlpm.cnumber,_xlfn.IFNA(_xlfn.XLOOKUP(_xlfn.XLOOKUP(_xlpm.cnumber,'KUSSS DUMP'!D$2:D927,'KUSSS DUMP'!C$2:C927),Grade,Number,"Not found"),10)))),IF(_xlpm.res=10,"Not found",_xlpm.res))</f>
        <v>Not found</v>
      </c>
      <c r="H34" s="21">
        <v>4.5</v>
      </c>
      <c r="I34" s="22" t="str">
        <f>_xlfn.LET(_xlpm.duplicates,COUNTIF('KUSSS DUMP'!D$2:D1032,C34),IF(_xlpm.duplicates&gt;1,"Action required: "&amp;_xlpm.duplicates&amp;" grades found for this course number.",""))</f>
        <v/>
      </c>
      <c r="K34" s="39"/>
      <c r="L34" s="39"/>
      <c r="M34" s="39"/>
      <c r="N34" s="39"/>
      <c r="O34" s="39"/>
      <c r="P34" s="39"/>
      <c r="Q34" s="39"/>
    </row>
    <row r="35" spans="1:17" x14ac:dyDescent="0.3">
      <c r="A35" t="s">
        <v>125</v>
      </c>
      <c r="B35" s="19" t="s">
        <v>126</v>
      </c>
      <c r="C35" t="s">
        <v>127</v>
      </c>
      <c r="E35" t="s">
        <v>32</v>
      </c>
      <c r="F35" t="s">
        <v>96</v>
      </c>
      <c r="G35" s="20" t="str" cm="1">
        <f t="array" ref="G35">_xlfn.LET(_xlpm.res,MIN(_xlfn.MAP(_xlfn.TEXTSPLIT(_xlfn.CONCAT(C35,",",D35),",",,TRUE),_xlfn.LAMBDA(_xlpm.cnumber,_xlfn.IFNA(_xlfn.XLOOKUP(_xlfn.XLOOKUP(_xlpm.cnumber,'KUSSS DUMP'!D$2:D928,'KUSSS DUMP'!C$2:C928),Grade,Number,"Not found"),10)))),IF(_xlpm.res=10,"Not found",_xlpm.res))</f>
        <v>Not found</v>
      </c>
      <c r="H35" s="21">
        <v>1.5</v>
      </c>
      <c r="I35" s="22" t="str">
        <f>_xlfn.LET(_xlpm.duplicates,COUNTIF('KUSSS DUMP'!D$2:D1033,C35),IF(_xlpm.duplicates&gt;1,"Action required: "&amp;_xlpm.duplicates&amp;" grades found for this course number.",""))</f>
        <v/>
      </c>
      <c r="K35" s="39"/>
      <c r="L35" s="39"/>
      <c r="M35" s="39"/>
      <c r="N35" s="39"/>
      <c r="O35" s="39"/>
      <c r="P35" s="39"/>
      <c r="Q35" s="39"/>
    </row>
    <row r="36" spans="1:17" x14ac:dyDescent="0.3">
      <c r="B36" s="23"/>
      <c r="G36" s="20"/>
      <c r="H36" s="21"/>
      <c r="I36" s="22"/>
      <c r="K36" s="24"/>
      <c r="L36" s="24"/>
      <c r="M36" s="24"/>
      <c r="N36" s="24"/>
      <c r="O36" s="24"/>
      <c r="P36" s="24"/>
      <c r="Q36" s="24"/>
    </row>
    <row r="37" spans="1:17" x14ac:dyDescent="0.3">
      <c r="A37" t="s">
        <v>128</v>
      </c>
      <c r="B37" s="19" t="s">
        <v>129</v>
      </c>
      <c r="C37" t="s">
        <v>130</v>
      </c>
      <c r="E37" t="s">
        <v>32</v>
      </c>
      <c r="F37" t="s">
        <v>131</v>
      </c>
      <c r="G37" s="20" t="str" cm="1">
        <f t="array" ref="G37">_xlfn.LET(_xlpm.res,MIN(_xlfn.MAP(_xlfn.TEXTSPLIT(_xlfn.CONCAT(C37,",",D37),",",,TRUE),_xlfn.LAMBDA(_xlpm.cnumber,_xlfn.IFNA(_xlfn.XLOOKUP(_xlfn.XLOOKUP(_xlpm.cnumber,'KUSSS DUMP'!D$2:D930,'KUSSS DUMP'!C$2:C930),Grade,Number,"Not found"),10)))),IF(_xlpm.res=10,"Not found",_xlpm.res))</f>
        <v>Not found</v>
      </c>
      <c r="H37" s="21">
        <v>3</v>
      </c>
      <c r="I37" s="22" t="str">
        <f>_xlfn.LET(_xlpm.duplicates,COUNTIF('KUSSS DUMP'!D$2:D1035,C37),IF(_xlpm.duplicates&gt;1,"Action required: "&amp;_xlpm.duplicates&amp;" grades found for this course number.",""))</f>
        <v/>
      </c>
      <c r="K37" s="24"/>
      <c r="L37" s="24"/>
      <c r="M37" s="24"/>
      <c r="N37" s="24"/>
      <c r="O37" s="24"/>
      <c r="P37" s="24"/>
      <c r="Q37" s="24"/>
    </row>
    <row r="38" spans="1:17" x14ac:dyDescent="0.3">
      <c r="A38" t="s">
        <v>132</v>
      </c>
      <c r="B38" s="19" t="s">
        <v>133</v>
      </c>
      <c r="C38" t="s">
        <v>134</v>
      </c>
      <c r="E38" t="s">
        <v>32</v>
      </c>
      <c r="F38" t="s">
        <v>131</v>
      </c>
      <c r="G38" s="20" t="str" cm="1">
        <f t="array" ref="G38">_xlfn.LET(_xlpm.res,MIN(_xlfn.MAP(_xlfn.TEXTSPLIT(_xlfn.CONCAT(C38,",",D38),",",,TRUE),_xlfn.LAMBDA(_xlpm.cnumber,_xlfn.IFNA(_xlfn.XLOOKUP(_xlfn.XLOOKUP(_xlpm.cnumber,'KUSSS DUMP'!D$2:D931,'KUSSS DUMP'!C$2:C931),Grade,Number,"Not found"),10)))),IF(_xlpm.res=10,"Not found",_xlpm.res))</f>
        <v>Not found</v>
      </c>
      <c r="H38" s="21">
        <v>3</v>
      </c>
      <c r="I38" s="22" t="str">
        <f>_xlfn.LET(_xlpm.duplicates,COUNTIF('KUSSS DUMP'!D$2:D1036,C38),IF(_xlpm.duplicates&gt;1,"Action required: "&amp;_xlpm.duplicates&amp;" grades found for this course number.",""))</f>
        <v/>
      </c>
      <c r="K38" s="24"/>
      <c r="L38" s="24"/>
      <c r="M38" s="24"/>
      <c r="N38" s="24"/>
      <c r="O38" s="24"/>
      <c r="P38" s="24"/>
      <c r="Q38" s="24"/>
    </row>
    <row r="39" spans="1:17" x14ac:dyDescent="0.3">
      <c r="A39" t="s">
        <v>135</v>
      </c>
      <c r="B39" s="19" t="s">
        <v>136</v>
      </c>
      <c r="C39" t="s">
        <v>137</v>
      </c>
      <c r="E39" t="s">
        <v>32</v>
      </c>
      <c r="F39" t="s">
        <v>131</v>
      </c>
      <c r="G39" s="20" t="str" cm="1">
        <f t="array" ref="G39">_xlfn.LET(_xlpm.res,MIN(_xlfn.MAP(_xlfn.TEXTSPLIT(_xlfn.CONCAT(C39,",",D39),",",,TRUE),_xlfn.LAMBDA(_xlpm.cnumber,_xlfn.IFNA(_xlfn.XLOOKUP(_xlfn.XLOOKUP(_xlpm.cnumber,'KUSSS DUMP'!D$2:D932,'KUSSS DUMP'!C$2:C932),Grade,Number,"Not found"),10)))),IF(_xlpm.res=10,"Not found",_xlpm.res))</f>
        <v>Not found</v>
      </c>
      <c r="H39" s="21">
        <v>3</v>
      </c>
      <c r="I39" s="22" t="str">
        <f>_xlfn.LET(_xlpm.duplicates,COUNTIF('KUSSS DUMP'!D$2:D1037,C39),IF(_xlpm.duplicates&gt;1,"Action required: "&amp;_xlpm.duplicates&amp;" grades found for this course number.",""))</f>
        <v/>
      </c>
      <c r="K39" s="24"/>
      <c r="L39" s="24"/>
      <c r="M39" s="24"/>
      <c r="N39" s="24"/>
      <c r="O39" s="24"/>
      <c r="P39" s="24"/>
      <c r="Q39" s="24"/>
    </row>
    <row r="40" spans="1:17" x14ac:dyDescent="0.3">
      <c r="A40" t="s">
        <v>138</v>
      </c>
      <c r="B40" s="19" t="s">
        <v>139</v>
      </c>
      <c r="C40" t="s">
        <v>140</v>
      </c>
      <c r="E40" t="s">
        <v>32</v>
      </c>
      <c r="F40" t="s">
        <v>131</v>
      </c>
      <c r="G40" s="20" t="str" cm="1">
        <f t="array" ref="G40">_xlfn.LET(_xlpm.res,MIN(_xlfn.MAP(_xlfn.TEXTSPLIT(_xlfn.CONCAT(C40,",",D40),",",,TRUE),_xlfn.LAMBDA(_xlpm.cnumber,_xlfn.IFNA(_xlfn.XLOOKUP(_xlfn.XLOOKUP(_xlpm.cnumber,'KUSSS DUMP'!D$2:D933,'KUSSS DUMP'!C$2:C933),Grade,Number,"Not found"),10)))),IF(_xlpm.res=10,"Not found",_xlpm.res))</f>
        <v>Not found</v>
      </c>
      <c r="H40" s="21">
        <v>3</v>
      </c>
      <c r="I40" s="22" t="str">
        <f>_xlfn.LET(_xlpm.duplicates,COUNTIF('KUSSS DUMP'!D$2:D1038,C40),IF(_xlpm.duplicates&gt;1,"Action required: "&amp;_xlpm.duplicates&amp;" grades found for this course number.",""))</f>
        <v/>
      </c>
      <c r="K40" s="24"/>
      <c r="L40" s="24"/>
      <c r="M40" s="24"/>
      <c r="N40" s="24"/>
      <c r="O40" s="24"/>
      <c r="P40" s="24"/>
      <c r="Q40" s="24"/>
    </row>
    <row r="41" spans="1:17" x14ac:dyDescent="0.3">
      <c r="A41" t="s">
        <v>141</v>
      </c>
      <c r="B41" s="19" t="s">
        <v>142</v>
      </c>
      <c r="C41" t="s">
        <v>143</v>
      </c>
      <c r="E41" t="s">
        <v>32</v>
      </c>
      <c r="F41" t="s">
        <v>131</v>
      </c>
      <c r="G41" s="20" t="str" cm="1">
        <f t="array" ref="G41">_xlfn.LET(_xlpm.res,MIN(_xlfn.MAP(_xlfn.TEXTSPLIT(_xlfn.CONCAT(C41,",",D41),",",,TRUE),_xlfn.LAMBDA(_xlpm.cnumber,_xlfn.IFNA(_xlfn.XLOOKUP(_xlfn.XLOOKUP(_xlpm.cnumber,'KUSSS DUMP'!D$2:D934,'KUSSS DUMP'!C$2:C934),Grade,Number,"Not found"),10)))),IF(_xlpm.res=10,"Not found",_xlpm.res))</f>
        <v>Not found</v>
      </c>
      <c r="H41" s="21">
        <v>3</v>
      </c>
      <c r="I41" s="22" t="str">
        <f>_xlfn.LET(_xlpm.duplicates,COUNTIF('KUSSS DUMP'!D$2:D1039,C41),IF(_xlpm.duplicates&gt;1,"Action required: "&amp;_xlpm.duplicates&amp;" grades found for this course number.",""))</f>
        <v/>
      </c>
      <c r="K41" s="24"/>
      <c r="L41" s="24"/>
      <c r="M41" s="24"/>
      <c r="N41" s="24"/>
      <c r="O41" s="24"/>
      <c r="P41" s="24"/>
      <c r="Q41" s="24"/>
    </row>
    <row r="42" spans="1:17" x14ac:dyDescent="0.3">
      <c r="A42" t="s">
        <v>144</v>
      </c>
      <c r="B42" s="19" t="s">
        <v>145</v>
      </c>
      <c r="C42" t="s">
        <v>146</v>
      </c>
      <c r="E42" t="s">
        <v>32</v>
      </c>
      <c r="F42" t="s">
        <v>131</v>
      </c>
      <c r="G42" s="20" t="str" cm="1">
        <f t="array" ref="G42">_xlfn.LET(_xlpm.res,MIN(_xlfn.MAP(_xlfn.TEXTSPLIT(_xlfn.CONCAT(C42,",",D42),",",,TRUE),_xlfn.LAMBDA(_xlpm.cnumber,_xlfn.IFNA(_xlfn.XLOOKUP(_xlfn.XLOOKUP(_xlpm.cnumber,'KUSSS DUMP'!D$2:D935,'KUSSS DUMP'!C$2:C935),Grade,Number,"Not found"),10)))),IF(_xlpm.res=10,"Not found",_xlpm.res))</f>
        <v>Not found</v>
      </c>
      <c r="H42" s="21">
        <v>1.5</v>
      </c>
      <c r="I42" s="22" t="str">
        <f>_xlfn.LET(_xlpm.duplicates,COUNTIF('KUSSS DUMP'!D$2:D1040,C42),IF(_xlpm.duplicates&gt;1,"Action required: "&amp;_xlpm.duplicates&amp;" grades found for this course number.",""))</f>
        <v/>
      </c>
      <c r="K42" s="24"/>
      <c r="L42" s="24"/>
      <c r="M42" s="24"/>
      <c r="N42" s="24"/>
      <c r="O42" s="24"/>
      <c r="P42" s="24"/>
      <c r="Q42" s="24"/>
    </row>
    <row r="43" spans="1:17" x14ac:dyDescent="0.3">
      <c r="A43" t="s">
        <v>147</v>
      </c>
      <c r="B43" s="19" t="s">
        <v>148</v>
      </c>
      <c r="C43" t="s">
        <v>149</v>
      </c>
      <c r="E43" t="s">
        <v>32</v>
      </c>
      <c r="F43" t="s">
        <v>131</v>
      </c>
      <c r="G43" s="20" t="str" cm="1">
        <f t="array" ref="G43">_xlfn.LET(_xlpm.res,MIN(_xlfn.MAP(_xlfn.TEXTSPLIT(_xlfn.CONCAT(C43,",",D43),",",,TRUE),_xlfn.LAMBDA(_xlpm.cnumber,_xlfn.IFNA(_xlfn.XLOOKUP(_xlfn.XLOOKUP(_xlpm.cnumber,'KUSSS DUMP'!D$2:D936,'KUSSS DUMP'!C$2:C936),Grade,Number,"Not found"),10)))),IF(_xlpm.res=10,"Not found",_xlpm.res))</f>
        <v>Not found</v>
      </c>
      <c r="H43" s="21">
        <v>7.5</v>
      </c>
      <c r="I43" s="22" t="str">
        <f>_xlfn.LET(_xlpm.duplicates,COUNTIF('KUSSS DUMP'!D$2:D1041,C43),IF(_xlpm.duplicates&gt;1,"Action required: "&amp;_xlpm.duplicates&amp;" grades found for this course number.",""))</f>
        <v/>
      </c>
      <c r="K43" s="24"/>
      <c r="L43" s="24"/>
      <c r="M43" s="24"/>
      <c r="N43" s="24"/>
      <c r="O43" s="24"/>
      <c r="P43" s="24"/>
      <c r="Q43" s="24"/>
    </row>
    <row r="44" spans="1:17" x14ac:dyDescent="0.3">
      <c r="A44" t="s">
        <v>150</v>
      </c>
      <c r="B44" s="19" t="s">
        <v>151</v>
      </c>
      <c r="C44" t="s">
        <v>152</v>
      </c>
      <c r="E44" t="s">
        <v>32</v>
      </c>
      <c r="F44" t="s">
        <v>131</v>
      </c>
      <c r="G44" s="20" t="str" cm="1">
        <f t="array" ref="G44">_xlfn.LET(_xlpm.res,MIN(_xlfn.MAP(_xlfn.TEXTSPLIT(_xlfn.CONCAT(C44,",",D44),",",,TRUE),_xlfn.LAMBDA(_xlpm.cnumber,_xlfn.IFNA(_xlfn.XLOOKUP(_xlfn.XLOOKUP(_xlpm.cnumber,'KUSSS DUMP'!D$2:D937,'KUSSS DUMP'!C$2:C937),Grade,Number,"Not found"),10)))),IF(_xlpm.res=10,"Not found",_xlpm.res))</f>
        <v>Not found</v>
      </c>
      <c r="H44" s="21">
        <v>1.5</v>
      </c>
      <c r="I44" s="22" t="str">
        <f>_xlfn.LET(_xlpm.duplicates,COUNTIF('KUSSS DUMP'!D$2:D1042,C44),IF(_xlpm.duplicates&gt;1,"Action required: "&amp;_xlpm.duplicates&amp;" grades found for this course number.",""))</f>
        <v/>
      </c>
      <c r="K44" s="24"/>
      <c r="L44" s="24"/>
      <c r="M44" s="24"/>
      <c r="N44" s="24"/>
      <c r="O44" s="24"/>
      <c r="P44" s="24"/>
      <c r="Q44" s="24"/>
    </row>
    <row r="45" spans="1:17" x14ac:dyDescent="0.3">
      <c r="A45" t="s">
        <v>153</v>
      </c>
      <c r="B45" s="19" t="s">
        <v>154</v>
      </c>
      <c r="C45" t="s">
        <v>155</v>
      </c>
      <c r="E45" t="s">
        <v>32</v>
      </c>
      <c r="F45" t="s">
        <v>131</v>
      </c>
      <c r="G45" s="20" t="str" cm="1">
        <f t="array" ref="G45">_xlfn.LET(_xlpm.res,MIN(_xlfn.MAP(_xlfn.TEXTSPLIT(_xlfn.CONCAT(C45,",",D45),",",,TRUE),_xlfn.LAMBDA(_xlpm.cnumber,_xlfn.IFNA(_xlfn.XLOOKUP(_xlfn.XLOOKUP(_xlpm.cnumber,'KUSSS DUMP'!D$2:D938,'KUSSS DUMP'!C$2:C938),Grade,Number,"Not found"),10)))),IF(_xlpm.res=10,"Not found",_xlpm.res))</f>
        <v>Not found</v>
      </c>
      <c r="H45" s="21">
        <v>3</v>
      </c>
      <c r="I45" s="22" t="str">
        <f>_xlfn.LET(_xlpm.duplicates,COUNTIF('KUSSS DUMP'!D$2:D1043,C45),IF(_xlpm.duplicates&gt;1,"Action required: "&amp;_xlpm.duplicates&amp;" grades found for this course number.",""))</f>
        <v/>
      </c>
      <c r="K45" s="24"/>
      <c r="L45" s="24"/>
      <c r="M45" s="24"/>
      <c r="N45" s="24"/>
      <c r="O45" s="24"/>
      <c r="P45" s="24"/>
      <c r="Q45" s="24"/>
    </row>
    <row r="46" spans="1:17" x14ac:dyDescent="0.3">
      <c r="A46" t="s">
        <v>156</v>
      </c>
      <c r="B46" s="19" t="s">
        <v>157</v>
      </c>
      <c r="C46" t="s">
        <v>158</v>
      </c>
      <c r="E46" t="s">
        <v>32</v>
      </c>
      <c r="F46" t="s">
        <v>131</v>
      </c>
      <c r="G46" s="20" t="str" cm="1">
        <f t="array" ref="G46">_xlfn.LET(_xlpm.res,MIN(_xlfn.MAP(_xlfn.TEXTSPLIT(_xlfn.CONCAT(C46,",",D46),",",,TRUE),_xlfn.LAMBDA(_xlpm.cnumber,_xlfn.IFNA(_xlfn.XLOOKUP(_xlfn.XLOOKUP(_xlpm.cnumber,'KUSSS DUMP'!D$2:D939,'KUSSS DUMP'!C$2:C939),Grade,Number,"Not found"),10)))),IF(_xlpm.res=10,"Not found",_xlpm.res))</f>
        <v>Not found</v>
      </c>
      <c r="H46" s="21">
        <v>3</v>
      </c>
      <c r="I46" s="22" t="str">
        <f>_xlfn.LET(_xlpm.duplicates,COUNTIF('KUSSS DUMP'!D$2:D1044,C46),IF(_xlpm.duplicates&gt;1,"Action required: "&amp;_xlpm.duplicates&amp;" grades found for this course number.",""))</f>
        <v/>
      </c>
      <c r="K46" s="24"/>
      <c r="L46" s="24"/>
      <c r="M46" s="24"/>
      <c r="N46" s="24"/>
      <c r="O46" s="24"/>
      <c r="P46" s="24"/>
      <c r="Q46" s="24"/>
    </row>
    <row r="47" spans="1:17" x14ac:dyDescent="0.3">
      <c r="A47" t="s">
        <v>159</v>
      </c>
      <c r="B47" s="19" t="s">
        <v>160</v>
      </c>
      <c r="C47" t="s">
        <v>161</v>
      </c>
      <c r="E47" t="s">
        <v>32</v>
      </c>
      <c r="F47" t="s">
        <v>131</v>
      </c>
      <c r="G47" s="20" t="str" cm="1">
        <f t="array" ref="G47">_xlfn.LET(_xlpm.res,MIN(_xlfn.MAP(_xlfn.TEXTSPLIT(_xlfn.CONCAT(C47,",",D47),",",,TRUE),_xlfn.LAMBDA(_xlpm.cnumber,_xlfn.IFNA(_xlfn.XLOOKUP(_xlfn.XLOOKUP(_xlpm.cnumber,'KUSSS DUMP'!D$2:D940,'KUSSS DUMP'!C$2:C940),Grade,Number,"Not found"),10)))),IF(_xlpm.res=10,"Not found",_xlpm.res))</f>
        <v>Not found</v>
      </c>
      <c r="H47" s="21">
        <v>3</v>
      </c>
      <c r="I47" s="22" t="str">
        <f>_xlfn.LET(_xlpm.duplicates,COUNTIF('KUSSS DUMP'!D$2:D1045,C47),IF(_xlpm.duplicates&gt;1,"Action required: "&amp;_xlpm.duplicates&amp;" grades found for this course number.",""))</f>
        <v/>
      </c>
      <c r="K47" s="24"/>
      <c r="L47" s="24"/>
      <c r="M47" s="24"/>
      <c r="N47" s="24"/>
      <c r="O47" s="24"/>
      <c r="P47" s="24"/>
      <c r="Q47" s="24"/>
    </row>
    <row r="48" spans="1:17" x14ac:dyDescent="0.3">
      <c r="A48" t="s">
        <v>162</v>
      </c>
      <c r="B48" s="19" t="s">
        <v>163</v>
      </c>
      <c r="C48" t="s">
        <v>164</v>
      </c>
      <c r="E48" t="s">
        <v>32</v>
      </c>
      <c r="F48" t="s">
        <v>131</v>
      </c>
      <c r="G48" s="20" t="str" cm="1">
        <f t="array" ref="G48">_xlfn.LET(_xlpm.res,MIN(_xlfn.MAP(_xlfn.TEXTSPLIT(_xlfn.CONCAT(C48,",",D48),",",,TRUE),_xlfn.LAMBDA(_xlpm.cnumber,_xlfn.IFNA(_xlfn.XLOOKUP(_xlfn.XLOOKUP(_xlpm.cnumber,'KUSSS DUMP'!D$2:D941,'KUSSS DUMP'!C$2:C941),Grade,Number,"Not found"),10)))),IF(_xlpm.res=10,"Not found",_xlpm.res))</f>
        <v>Not found</v>
      </c>
      <c r="H48" s="21">
        <v>3</v>
      </c>
      <c r="I48" s="22" t="str">
        <f>_xlfn.LET(_xlpm.duplicates,COUNTIF('KUSSS DUMP'!D$2:D1046,C48),IF(_xlpm.duplicates&gt;1,"Action required: "&amp;_xlpm.duplicates&amp;" grades found for this course number.",""))</f>
        <v/>
      </c>
      <c r="K48" s="24"/>
      <c r="L48" s="24"/>
      <c r="M48" s="24"/>
      <c r="N48" s="24"/>
      <c r="O48" s="24"/>
      <c r="P48" s="24"/>
      <c r="Q48" s="24"/>
    </row>
    <row r="49" spans="1:17" x14ac:dyDescent="0.3">
      <c r="B49" s="23"/>
      <c r="G49" s="20"/>
      <c r="H49" s="21"/>
      <c r="I49" s="22"/>
      <c r="K49" s="24"/>
      <c r="L49" s="24"/>
      <c r="M49" s="24"/>
      <c r="N49" s="24"/>
      <c r="O49" s="24"/>
      <c r="P49" s="24"/>
      <c r="Q49" s="24"/>
    </row>
    <row r="50" spans="1:17" x14ac:dyDescent="0.3">
      <c r="A50" t="s">
        <v>165</v>
      </c>
      <c r="B50" s="19" t="s">
        <v>166</v>
      </c>
      <c r="C50" t="s">
        <v>167</v>
      </c>
      <c r="E50" t="s">
        <v>32</v>
      </c>
      <c r="F50" t="s">
        <v>168</v>
      </c>
      <c r="G50" s="20" t="str" cm="1">
        <f t="array" ref="G50">_xlfn.LET(_xlpm.res,MIN(_xlfn.MAP(_xlfn.TEXTSPLIT(_xlfn.CONCAT(C50,",",D50),",",,TRUE),_xlfn.LAMBDA(_xlpm.cnumber,_xlfn.IFNA(_xlfn.XLOOKUP(_xlfn.XLOOKUP(_xlpm.cnumber,'KUSSS DUMP'!D$2:D943,'KUSSS DUMP'!C$2:C943),Grade,Number,"Not found"),10)))),IF(_xlpm.res=10,"Not found",_xlpm.res))</f>
        <v>Not found</v>
      </c>
      <c r="H50" s="21">
        <v>1.5</v>
      </c>
      <c r="I50" s="22" t="str">
        <f>_xlfn.LET(_xlpm.duplicates,COUNTIF('KUSSS DUMP'!D$2:D1048,C50),IF(_xlpm.duplicates&gt;1,"Action required: "&amp;_xlpm.duplicates&amp;" grades found for this course number.",""))</f>
        <v/>
      </c>
      <c r="K50" s="24"/>
      <c r="L50" s="24"/>
      <c r="M50" s="24"/>
      <c r="N50" s="24"/>
      <c r="O50" s="24"/>
      <c r="P50" s="24"/>
      <c r="Q50" s="24"/>
    </row>
    <row r="51" spans="1:17" x14ac:dyDescent="0.3">
      <c r="A51" t="s">
        <v>169</v>
      </c>
      <c r="B51" s="19" t="s">
        <v>170</v>
      </c>
      <c r="C51" t="s">
        <v>171</v>
      </c>
      <c r="E51" t="s">
        <v>32</v>
      </c>
      <c r="F51" t="s">
        <v>168</v>
      </c>
      <c r="G51" s="20" t="str" cm="1">
        <f t="array" ref="G51">_xlfn.LET(_xlpm.res,MIN(_xlfn.MAP(_xlfn.TEXTSPLIT(_xlfn.CONCAT(C51,",",D51),",",,TRUE),_xlfn.LAMBDA(_xlpm.cnumber,_xlfn.IFNA(_xlfn.XLOOKUP(_xlfn.XLOOKUP(_xlpm.cnumber,'KUSSS DUMP'!D$2:D944,'KUSSS DUMP'!C$2:C944),Grade,Number,"Not found"),10)))),IF(_xlpm.res=10,"Not found",_xlpm.res))</f>
        <v>Not found</v>
      </c>
      <c r="H51" s="21">
        <v>3</v>
      </c>
      <c r="I51" s="22" t="str">
        <f>_xlfn.LET(_xlpm.duplicates,COUNTIF('KUSSS DUMP'!D$2:D1049,C51),IF(_xlpm.duplicates&gt;1,"Action required: "&amp;_xlpm.duplicates&amp;" grades found for this course number.",""))</f>
        <v/>
      </c>
      <c r="K51" s="24"/>
      <c r="L51" s="24"/>
      <c r="M51" s="24"/>
      <c r="N51" s="24"/>
      <c r="O51" s="24"/>
      <c r="P51" s="24"/>
      <c r="Q51" s="24"/>
    </row>
    <row r="52" spans="1:17" x14ac:dyDescent="0.3">
      <c r="A52" t="s">
        <v>172</v>
      </c>
      <c r="B52" s="19" t="s">
        <v>173</v>
      </c>
      <c r="C52" t="s">
        <v>174</v>
      </c>
      <c r="E52" t="s">
        <v>32</v>
      </c>
      <c r="F52" t="s">
        <v>168</v>
      </c>
      <c r="G52" s="20" t="str" cm="1">
        <f t="array" ref="G52">_xlfn.LET(_xlpm.res,MIN(_xlfn.MAP(_xlfn.TEXTSPLIT(_xlfn.CONCAT(C52,",",D52),",",,TRUE),_xlfn.LAMBDA(_xlpm.cnumber,_xlfn.IFNA(_xlfn.XLOOKUP(_xlfn.XLOOKUP(_xlpm.cnumber,'KUSSS DUMP'!D$2:D945,'KUSSS DUMP'!C$2:C945),Grade,Number,"Not found"),10)))),IF(_xlpm.res=10,"Not found",_xlpm.res))</f>
        <v>Not found</v>
      </c>
      <c r="H52" s="21">
        <v>1.5</v>
      </c>
      <c r="I52" s="22" t="str">
        <f>_xlfn.LET(_xlpm.duplicates,COUNTIF('KUSSS DUMP'!D$2:D1050,C52),IF(_xlpm.duplicates&gt;1,"Action required: "&amp;_xlpm.duplicates&amp;" grades found for this course number.",""))</f>
        <v/>
      </c>
      <c r="K52" s="24"/>
      <c r="L52" s="24"/>
      <c r="M52" s="24"/>
      <c r="N52" s="24"/>
      <c r="O52" s="24"/>
      <c r="P52" s="24"/>
      <c r="Q52" s="24"/>
    </row>
    <row r="53" spans="1:17" x14ac:dyDescent="0.3">
      <c r="A53" t="s">
        <v>175</v>
      </c>
      <c r="B53" s="19" t="s">
        <v>176</v>
      </c>
      <c r="C53" t="s">
        <v>177</v>
      </c>
      <c r="E53" t="s">
        <v>32</v>
      </c>
      <c r="F53" t="s">
        <v>168</v>
      </c>
      <c r="G53" s="20" t="str" cm="1">
        <f t="array" ref="G53">_xlfn.LET(_xlpm.res,MIN(_xlfn.MAP(_xlfn.TEXTSPLIT(_xlfn.CONCAT(C53,",",D53),",",,TRUE),_xlfn.LAMBDA(_xlpm.cnumber,_xlfn.IFNA(_xlfn.XLOOKUP(_xlfn.XLOOKUP(_xlpm.cnumber,'KUSSS DUMP'!D$2:D946,'KUSSS DUMP'!C$2:C946),Grade,Number,"Not found"),10)))),IF(_xlpm.res=10,"Not found",_xlpm.res))</f>
        <v>Not found</v>
      </c>
      <c r="H53" s="21">
        <v>3</v>
      </c>
      <c r="I53" s="22" t="str">
        <f>_xlfn.LET(_xlpm.duplicates,COUNTIF('KUSSS DUMP'!D$2:D1051,C53),IF(_xlpm.duplicates&gt;1,"Action required: "&amp;_xlpm.duplicates&amp;" grades found for this course number.",""))</f>
        <v/>
      </c>
      <c r="K53" s="24"/>
      <c r="L53" s="24"/>
      <c r="M53" s="24"/>
      <c r="N53" s="24"/>
      <c r="O53" s="24"/>
      <c r="P53" s="24"/>
      <c r="Q53" s="24"/>
    </row>
    <row r="54" spans="1:17" x14ac:dyDescent="0.3">
      <c r="A54" t="s">
        <v>178</v>
      </c>
      <c r="B54" s="19" t="s">
        <v>179</v>
      </c>
      <c r="C54" t="s">
        <v>180</v>
      </c>
      <c r="E54" t="s">
        <v>32</v>
      </c>
      <c r="F54" t="s">
        <v>168</v>
      </c>
      <c r="G54" s="20" t="str" cm="1">
        <f t="array" ref="G54">_xlfn.LET(_xlpm.res,MIN(_xlfn.MAP(_xlfn.TEXTSPLIT(_xlfn.CONCAT(C54,",",D54),",",,TRUE),_xlfn.LAMBDA(_xlpm.cnumber,_xlfn.IFNA(_xlfn.XLOOKUP(_xlfn.XLOOKUP(_xlpm.cnumber,'KUSSS DUMP'!D$2:D947,'KUSSS DUMP'!C$2:C947),Grade,Number,"Not found"),10)))),IF(_xlpm.res=10,"Not found",_xlpm.res))</f>
        <v>Not found</v>
      </c>
      <c r="H54" s="21">
        <v>1.5</v>
      </c>
      <c r="I54" s="22" t="str">
        <f>_xlfn.LET(_xlpm.duplicates,COUNTIF('KUSSS DUMP'!D$2:D1052,C54),IF(_xlpm.duplicates&gt;1,"Action required: "&amp;_xlpm.duplicates&amp;" grades found for this course number.",""))</f>
        <v/>
      </c>
      <c r="K54" s="24"/>
      <c r="L54" s="24"/>
      <c r="M54" s="24"/>
      <c r="N54" s="24"/>
      <c r="O54" s="24"/>
      <c r="P54" s="24"/>
      <c r="Q54" s="24"/>
    </row>
    <row r="55" spans="1:17" x14ac:dyDescent="0.3">
      <c r="A55" t="s">
        <v>181</v>
      </c>
      <c r="B55" s="19" t="s">
        <v>182</v>
      </c>
      <c r="C55" t="s">
        <v>183</v>
      </c>
      <c r="E55" t="s">
        <v>32</v>
      </c>
      <c r="F55" t="s">
        <v>168</v>
      </c>
      <c r="G55" s="20" t="str" cm="1">
        <f t="array" ref="G55">_xlfn.LET(_xlpm.res,MIN(_xlfn.MAP(_xlfn.TEXTSPLIT(_xlfn.CONCAT(C55,",",D55),",",,TRUE),_xlfn.LAMBDA(_xlpm.cnumber,_xlfn.IFNA(_xlfn.XLOOKUP(_xlfn.XLOOKUP(_xlpm.cnumber,'KUSSS DUMP'!D$2:D948,'KUSSS DUMP'!C$2:C948),Grade,Number,"Not found"),10)))),IF(_xlpm.res=10,"Not found",_xlpm.res))</f>
        <v>Not found</v>
      </c>
      <c r="H55" s="21">
        <v>3</v>
      </c>
      <c r="I55" s="22" t="str">
        <f>_xlfn.LET(_xlpm.duplicates,COUNTIF('KUSSS DUMP'!D$2:D1053,C55),IF(_xlpm.duplicates&gt;1,"Action required: "&amp;_xlpm.duplicates&amp;" grades found for this course number.",""))</f>
        <v/>
      </c>
      <c r="K55" s="24"/>
      <c r="L55" s="24"/>
      <c r="M55" s="24"/>
      <c r="N55" s="24"/>
      <c r="O55" s="24"/>
      <c r="P55" s="24"/>
      <c r="Q55" s="24"/>
    </row>
    <row r="56" spans="1:17" x14ac:dyDescent="0.3">
      <c r="A56" t="s">
        <v>184</v>
      </c>
      <c r="B56" s="19" t="s">
        <v>185</v>
      </c>
      <c r="C56" t="s">
        <v>186</v>
      </c>
      <c r="E56" t="s">
        <v>32</v>
      </c>
      <c r="F56" t="s">
        <v>168</v>
      </c>
      <c r="G56" s="20" t="str" cm="1">
        <f t="array" ref="G56">_xlfn.LET(_xlpm.res,MIN(_xlfn.MAP(_xlfn.TEXTSPLIT(_xlfn.CONCAT(C56,",",D56),",",,TRUE),_xlfn.LAMBDA(_xlpm.cnumber,_xlfn.IFNA(_xlfn.XLOOKUP(_xlfn.XLOOKUP(_xlpm.cnumber,'KUSSS DUMP'!D$2:D949,'KUSSS DUMP'!C$2:C949),Grade,Number,"Not found"),10)))),IF(_xlpm.res=10,"Not found",_xlpm.res))</f>
        <v>Not found</v>
      </c>
      <c r="H56" s="21">
        <v>1.5</v>
      </c>
      <c r="I56" s="22" t="str">
        <f>_xlfn.LET(_xlpm.duplicates,COUNTIF('KUSSS DUMP'!D$2:D1054,C56),IF(_xlpm.duplicates&gt;1,"Action required: "&amp;_xlpm.duplicates&amp;" grades found for this course number.",""))</f>
        <v/>
      </c>
      <c r="K56" s="24"/>
      <c r="L56" s="24"/>
      <c r="M56" s="24"/>
      <c r="N56" s="24"/>
      <c r="O56" s="24"/>
      <c r="P56" s="24"/>
      <c r="Q56" s="24"/>
    </row>
    <row r="57" spans="1:17" x14ac:dyDescent="0.3">
      <c r="A57" t="s">
        <v>187</v>
      </c>
      <c r="B57" s="19" t="s">
        <v>188</v>
      </c>
      <c r="C57" t="s">
        <v>189</v>
      </c>
      <c r="E57" t="s">
        <v>32</v>
      </c>
      <c r="F57" t="s">
        <v>168</v>
      </c>
      <c r="G57" s="20" t="str" cm="1">
        <f t="array" ref="G57">_xlfn.LET(_xlpm.res,MIN(_xlfn.MAP(_xlfn.TEXTSPLIT(_xlfn.CONCAT(C57,",",D57),",",,TRUE),_xlfn.LAMBDA(_xlpm.cnumber,_xlfn.IFNA(_xlfn.XLOOKUP(_xlfn.XLOOKUP(_xlpm.cnumber,'KUSSS DUMP'!D$2:D950,'KUSSS DUMP'!C$2:C950),Grade,Number,"Not found"),10)))),IF(_xlpm.res=10,"Not found",_xlpm.res))</f>
        <v>Not found</v>
      </c>
      <c r="H57" s="21">
        <v>3</v>
      </c>
      <c r="I57" s="22" t="str">
        <f>_xlfn.LET(_xlpm.duplicates,COUNTIF('KUSSS DUMP'!D$2:D1055,C57),IF(_xlpm.duplicates&gt;1,"Action required: "&amp;_xlpm.duplicates&amp;" grades found for this course number.",""))</f>
        <v/>
      </c>
      <c r="K57" s="24"/>
      <c r="L57" s="24"/>
      <c r="M57" s="24"/>
      <c r="N57" s="24"/>
      <c r="O57" s="24"/>
      <c r="P57" s="24"/>
      <c r="Q57" s="24"/>
    </row>
    <row r="58" spans="1:17" x14ac:dyDescent="0.3">
      <c r="A58" t="s">
        <v>190</v>
      </c>
      <c r="B58" s="19" t="s">
        <v>191</v>
      </c>
      <c r="C58" t="s">
        <v>192</v>
      </c>
      <c r="E58" t="s">
        <v>32</v>
      </c>
      <c r="F58" t="s">
        <v>168</v>
      </c>
      <c r="G58" s="20" t="str" cm="1">
        <f t="array" ref="G58">_xlfn.LET(_xlpm.res,MIN(_xlfn.MAP(_xlfn.TEXTSPLIT(_xlfn.CONCAT(C58,",",D58),",",,TRUE),_xlfn.LAMBDA(_xlpm.cnumber,_xlfn.IFNA(_xlfn.XLOOKUP(_xlfn.XLOOKUP(_xlpm.cnumber,'KUSSS DUMP'!D$2:D951,'KUSSS DUMP'!C$2:C951),Grade,Number,"Not found"),10)))),IF(_xlpm.res=10,"Not found",_xlpm.res))</f>
        <v>Not found</v>
      </c>
      <c r="H58" s="21">
        <v>4.5</v>
      </c>
      <c r="I58" s="22" t="str">
        <f>_xlfn.LET(_xlpm.duplicates,COUNTIF('KUSSS DUMP'!D$2:D1056,C58),IF(_xlpm.duplicates&gt;1,"Action required: "&amp;_xlpm.duplicates&amp;" grades found for this course number.",""))</f>
        <v/>
      </c>
      <c r="K58" s="24"/>
      <c r="L58" s="24"/>
      <c r="M58" s="24"/>
      <c r="N58" s="24"/>
      <c r="O58" s="24"/>
      <c r="P58" s="24"/>
      <c r="Q58" s="24"/>
    </row>
    <row r="59" spans="1:17" x14ac:dyDescent="0.3">
      <c r="A59" t="s">
        <v>193</v>
      </c>
      <c r="B59" s="19" t="s">
        <v>194</v>
      </c>
      <c r="C59" t="s">
        <v>195</v>
      </c>
      <c r="E59" t="s">
        <v>32</v>
      </c>
      <c r="F59" t="s">
        <v>168</v>
      </c>
      <c r="G59" s="20" t="str" cm="1">
        <f t="array" ref="G59">_xlfn.LET(_xlpm.res,MIN(_xlfn.MAP(_xlfn.TEXTSPLIT(_xlfn.CONCAT(C59,",",D59),",",,TRUE),_xlfn.LAMBDA(_xlpm.cnumber,_xlfn.IFNA(_xlfn.XLOOKUP(_xlfn.XLOOKUP(_xlpm.cnumber,'KUSSS DUMP'!D$2:D952,'KUSSS DUMP'!C$2:C952),Grade,Number,"Not found"),10)))),IF(_xlpm.res=10,"Not found",_xlpm.res))</f>
        <v>Not found</v>
      </c>
      <c r="H59" s="21">
        <v>4.5</v>
      </c>
      <c r="I59" s="22" t="str">
        <f>_xlfn.LET(_xlpm.duplicates,COUNTIF('KUSSS DUMP'!D$2:D1057,C59),IF(_xlpm.duplicates&gt;1,"Action required: "&amp;_xlpm.duplicates&amp;" grades found for this course number.",""))</f>
        <v/>
      </c>
      <c r="K59" s="24"/>
      <c r="L59" s="24"/>
      <c r="M59" s="24"/>
      <c r="N59" s="24"/>
      <c r="O59" s="24"/>
      <c r="P59" s="24"/>
      <c r="Q59" s="24"/>
    </row>
    <row r="60" spans="1:17" x14ac:dyDescent="0.3">
      <c r="A60" t="s">
        <v>196</v>
      </c>
      <c r="B60" s="19" t="s">
        <v>197</v>
      </c>
      <c r="C60" t="s">
        <v>198</v>
      </c>
      <c r="E60" t="s">
        <v>32</v>
      </c>
      <c r="F60" t="s">
        <v>168</v>
      </c>
      <c r="G60" s="20" t="str" cm="1">
        <f t="array" ref="G60">_xlfn.LET(_xlpm.res,MIN(_xlfn.MAP(_xlfn.TEXTSPLIT(_xlfn.CONCAT(C60,",",D60),",",,TRUE),_xlfn.LAMBDA(_xlpm.cnumber,_xlfn.IFNA(_xlfn.XLOOKUP(_xlfn.XLOOKUP(_xlpm.cnumber,'KUSSS DUMP'!D$2:D953,'KUSSS DUMP'!C$2:C953),Grade,Number,"Not found"),10)))),IF(_xlpm.res=10,"Not found",_xlpm.res))</f>
        <v>Not found</v>
      </c>
      <c r="H60" s="21">
        <v>7.5</v>
      </c>
      <c r="I60" s="22" t="str">
        <f>_xlfn.LET(_xlpm.duplicates,COUNTIF('KUSSS DUMP'!D$2:D1058,C60),IF(_xlpm.duplicates&gt;1,"Action required: "&amp;_xlpm.duplicates&amp;" grades found for this course number.",""))</f>
        <v/>
      </c>
      <c r="K60" s="24"/>
      <c r="L60" s="24"/>
      <c r="M60" s="24"/>
      <c r="N60" s="24"/>
      <c r="O60" s="24"/>
      <c r="P60" s="24"/>
      <c r="Q60" s="24"/>
    </row>
    <row r="61" spans="1:17" x14ac:dyDescent="0.3">
      <c r="A61" t="s">
        <v>199</v>
      </c>
      <c r="B61" s="19" t="s">
        <v>200</v>
      </c>
      <c r="C61" t="s">
        <v>201</v>
      </c>
      <c r="E61" t="s">
        <v>32</v>
      </c>
      <c r="F61" t="s">
        <v>168</v>
      </c>
      <c r="G61" s="20" t="str" cm="1">
        <f t="array" ref="G61">_xlfn.LET(_xlpm.res,MIN(_xlfn.MAP(_xlfn.TEXTSPLIT(_xlfn.CONCAT(C61,",",D61),",",,TRUE),_xlfn.LAMBDA(_xlpm.cnumber,_xlfn.IFNA(_xlfn.XLOOKUP(_xlfn.XLOOKUP(_xlpm.cnumber,'KUSSS DUMP'!D$2:D954,'KUSSS DUMP'!C$2:C954),Grade,Number,"Not found"),10)))),IF(_xlpm.res=10,"Not found",_xlpm.res))</f>
        <v>Not found</v>
      </c>
      <c r="H61" s="21">
        <v>3</v>
      </c>
      <c r="I61" s="22" t="str">
        <f>_xlfn.LET(_xlpm.duplicates,COUNTIF('KUSSS DUMP'!D$2:D1059,C61),IF(_xlpm.duplicates&gt;1,"Action required: "&amp;_xlpm.duplicates&amp;" grades found for this course number.",""))</f>
        <v/>
      </c>
      <c r="K61" s="24"/>
      <c r="L61" s="24"/>
      <c r="M61" s="24"/>
      <c r="N61" s="24"/>
      <c r="O61" s="24"/>
      <c r="P61" s="24"/>
      <c r="Q61" s="24"/>
    </row>
    <row r="62" spans="1:17" x14ac:dyDescent="0.3">
      <c r="B62" s="23"/>
      <c r="G62" s="20"/>
      <c r="H62" s="21"/>
      <c r="I62" s="22"/>
      <c r="K62" s="24"/>
      <c r="L62" s="24"/>
      <c r="M62" s="24"/>
      <c r="N62" s="24"/>
      <c r="O62" s="24"/>
      <c r="P62" s="24"/>
      <c r="Q62" s="24"/>
    </row>
    <row r="63" spans="1:17" x14ac:dyDescent="0.3">
      <c r="A63" t="s">
        <v>202</v>
      </c>
      <c r="B63" s="19" t="s">
        <v>203</v>
      </c>
      <c r="C63" t="s">
        <v>204</v>
      </c>
      <c r="E63" t="s">
        <v>32</v>
      </c>
      <c r="F63" t="s">
        <v>205</v>
      </c>
      <c r="G63" s="20" t="str" cm="1">
        <f t="array" ref="G63">_xlfn.LET(_xlpm.res,MIN(_xlfn.MAP(_xlfn.TEXTSPLIT(_xlfn.CONCAT(C63,",",D63),",",,TRUE),_xlfn.LAMBDA(_xlpm.cnumber,_xlfn.IFNA(_xlfn.XLOOKUP(_xlfn.XLOOKUP(_xlpm.cnumber,'KUSSS DUMP'!D$2:D956,'KUSSS DUMP'!C$2:C956),Grade,Number,"Not found"),10)))),IF(_xlpm.res=10,"Not found",_xlpm.res))</f>
        <v>Not found</v>
      </c>
      <c r="H63" s="21">
        <v>4.5</v>
      </c>
      <c r="I63" s="22" t="str">
        <f>_xlfn.LET(_xlpm.duplicates,COUNTIF('KUSSS DUMP'!D$2:D1061,C63),IF(_xlpm.duplicates&gt;1,"Action required: "&amp;_xlpm.duplicates&amp;" grades found for this course number.",""))</f>
        <v/>
      </c>
      <c r="K63" s="24"/>
      <c r="L63" s="24"/>
      <c r="M63" s="24"/>
      <c r="N63" s="24"/>
      <c r="O63" s="24"/>
      <c r="P63" s="24"/>
      <c r="Q63" s="24"/>
    </row>
    <row r="64" spans="1:17" x14ac:dyDescent="0.3">
      <c r="A64" t="s">
        <v>206</v>
      </c>
      <c r="B64" s="19" t="s">
        <v>207</v>
      </c>
      <c r="C64" t="s">
        <v>208</v>
      </c>
      <c r="E64" t="s">
        <v>32</v>
      </c>
      <c r="F64" t="s">
        <v>205</v>
      </c>
      <c r="G64" s="20" t="str" cm="1">
        <f t="array" ref="G64">_xlfn.LET(_xlpm.res,MIN(_xlfn.MAP(_xlfn.TEXTSPLIT(_xlfn.CONCAT(C64,",",D64),",",,TRUE),_xlfn.LAMBDA(_xlpm.cnumber,_xlfn.IFNA(_xlfn.XLOOKUP(_xlfn.XLOOKUP(_xlpm.cnumber,'KUSSS DUMP'!D$2:D957,'KUSSS DUMP'!C$2:C957),Grade,Number,"Not found"),10)))),IF(_xlpm.res=10,"Not found",_xlpm.res))</f>
        <v>Not found</v>
      </c>
      <c r="H64" s="21">
        <v>3</v>
      </c>
      <c r="I64" s="22" t="str">
        <f>_xlfn.LET(_xlpm.duplicates,COUNTIF('KUSSS DUMP'!D$2:D1062,C64),IF(_xlpm.duplicates&gt;1,"Action required: "&amp;_xlpm.duplicates&amp;" grades found for this course number.",""))</f>
        <v/>
      </c>
      <c r="K64" s="24"/>
      <c r="L64" s="24"/>
      <c r="M64" s="24"/>
      <c r="N64" s="24"/>
      <c r="O64" s="24"/>
      <c r="P64" s="24"/>
      <c r="Q64" s="24"/>
    </row>
    <row r="65" spans="1:17" x14ac:dyDescent="0.3">
      <c r="A65" t="s">
        <v>209</v>
      </c>
      <c r="B65" s="19" t="s">
        <v>210</v>
      </c>
      <c r="C65" t="s">
        <v>211</v>
      </c>
      <c r="E65" t="s">
        <v>32</v>
      </c>
      <c r="F65" t="s">
        <v>205</v>
      </c>
      <c r="G65" s="20" t="str" cm="1">
        <f t="array" ref="G65">_xlfn.LET(_xlpm.res,MIN(_xlfn.MAP(_xlfn.TEXTSPLIT(_xlfn.CONCAT(C65,",",D65),",",,TRUE),_xlfn.LAMBDA(_xlpm.cnumber,_xlfn.IFNA(_xlfn.XLOOKUP(_xlfn.XLOOKUP(_xlpm.cnumber,'KUSSS DUMP'!D$2:D958,'KUSSS DUMP'!C$2:C958),Grade,Number,"Not found"),10)))),IF(_xlpm.res=10,"Not found",_xlpm.res))</f>
        <v>Not found</v>
      </c>
      <c r="H65" s="21">
        <v>3</v>
      </c>
      <c r="I65" s="22" t="str">
        <f>_xlfn.LET(_xlpm.duplicates,COUNTIF('KUSSS DUMP'!D$2:D1063,C65),IF(_xlpm.duplicates&gt;1,"Action required: "&amp;_xlpm.duplicates&amp;" grades found for this course number.",""))</f>
        <v/>
      </c>
      <c r="K65" s="24"/>
      <c r="L65" s="24"/>
      <c r="M65" s="24"/>
      <c r="N65" s="24"/>
      <c r="O65" s="24"/>
      <c r="P65" s="24"/>
      <c r="Q65" s="24"/>
    </row>
    <row r="66" spans="1:17" x14ac:dyDescent="0.3">
      <c r="A66" t="s">
        <v>212</v>
      </c>
      <c r="B66" s="19" t="s">
        <v>213</v>
      </c>
      <c r="C66" t="s">
        <v>214</v>
      </c>
      <c r="E66" t="s">
        <v>32</v>
      </c>
      <c r="F66" t="s">
        <v>205</v>
      </c>
      <c r="G66" s="20" t="str" cm="1">
        <f t="array" ref="G66">_xlfn.LET(_xlpm.res,MIN(_xlfn.MAP(_xlfn.TEXTSPLIT(_xlfn.CONCAT(C66,",",D66),",",,TRUE),_xlfn.LAMBDA(_xlpm.cnumber,_xlfn.IFNA(_xlfn.XLOOKUP(_xlfn.XLOOKUP(_xlpm.cnumber,'KUSSS DUMP'!D$2:D959,'KUSSS DUMP'!C$2:C959),Grade,Number,"Not found"),10)))),IF(_xlpm.res=10,"Not found",_xlpm.res))</f>
        <v>Not found</v>
      </c>
      <c r="H66" s="21">
        <v>7.5</v>
      </c>
      <c r="I66" s="22" t="str">
        <f>_xlfn.LET(_xlpm.duplicates,COUNTIF('KUSSS DUMP'!D$2:D1064,C66),IF(_xlpm.duplicates&gt;1,"Action required: "&amp;_xlpm.duplicates&amp;" grades found for this course number.",""))</f>
        <v/>
      </c>
      <c r="K66" s="24"/>
      <c r="L66" s="24"/>
      <c r="M66" s="24"/>
      <c r="N66" s="24"/>
      <c r="O66" s="24"/>
      <c r="P66" s="24"/>
      <c r="Q66" s="24"/>
    </row>
    <row r="67" spans="1:17" x14ac:dyDescent="0.3">
      <c r="A67" t="s">
        <v>215</v>
      </c>
      <c r="B67" s="19" t="s">
        <v>216</v>
      </c>
      <c r="C67" t="s">
        <v>217</v>
      </c>
      <c r="E67" t="s">
        <v>32</v>
      </c>
      <c r="F67" t="s">
        <v>205</v>
      </c>
      <c r="G67" s="20" t="str" cm="1">
        <f t="array" ref="G67">_xlfn.LET(_xlpm.res,MIN(_xlfn.MAP(_xlfn.TEXTSPLIT(_xlfn.CONCAT(C67,",",D67),",",,TRUE),_xlfn.LAMBDA(_xlpm.cnumber,_xlfn.IFNA(_xlfn.XLOOKUP(_xlfn.XLOOKUP(_xlpm.cnumber,'KUSSS DUMP'!D$2:D960,'KUSSS DUMP'!C$2:C960),Grade,Number,"Not found"),10)))),IF(_xlpm.res=10,"Not found",_xlpm.res))</f>
        <v>Not found</v>
      </c>
      <c r="H67" s="21">
        <v>3</v>
      </c>
      <c r="I67" s="22" t="str">
        <f>_xlfn.LET(_xlpm.duplicates,COUNTIF('KUSSS DUMP'!D$2:D1065,C67),IF(_xlpm.duplicates&gt;1,"Action required: "&amp;_xlpm.duplicates&amp;" grades found for this course number.",""))</f>
        <v/>
      </c>
      <c r="K67" s="24"/>
      <c r="L67" s="24"/>
      <c r="M67" s="24"/>
      <c r="N67" s="24"/>
      <c r="O67" s="24"/>
      <c r="P67" s="24"/>
      <c r="Q67" s="24"/>
    </row>
    <row r="68" spans="1:17" x14ac:dyDescent="0.3">
      <c r="A68" t="s">
        <v>218</v>
      </c>
      <c r="B68" s="19" t="s">
        <v>219</v>
      </c>
      <c r="C68" t="s">
        <v>220</v>
      </c>
      <c r="E68" t="s">
        <v>32</v>
      </c>
      <c r="F68" t="s">
        <v>205</v>
      </c>
      <c r="G68" s="20" t="str" cm="1">
        <f t="array" ref="G68">_xlfn.LET(_xlpm.res,MIN(_xlfn.MAP(_xlfn.TEXTSPLIT(_xlfn.CONCAT(C68,",",D68),",",,TRUE),_xlfn.LAMBDA(_xlpm.cnumber,_xlfn.IFNA(_xlfn.XLOOKUP(_xlfn.XLOOKUP(_xlpm.cnumber,'KUSSS DUMP'!D$2:D961,'KUSSS DUMP'!C$2:C961),Grade,Number,"Not found"),10)))),IF(_xlpm.res=10,"Not found",_xlpm.res))</f>
        <v>Not found</v>
      </c>
      <c r="H68" s="21">
        <v>3</v>
      </c>
      <c r="I68" s="22" t="str">
        <f>_xlfn.LET(_xlpm.duplicates,COUNTIF('KUSSS DUMP'!D$2:D1066,C68),IF(_xlpm.duplicates&gt;1,"Action required: "&amp;_xlpm.duplicates&amp;" grades found for this course number.",""))</f>
        <v/>
      </c>
      <c r="K68" s="24"/>
      <c r="L68" s="24"/>
      <c r="M68" s="24"/>
      <c r="N68" s="24"/>
      <c r="O68" s="24"/>
      <c r="P68" s="24"/>
      <c r="Q68" s="24"/>
    </row>
    <row r="69" spans="1:17" x14ac:dyDescent="0.3">
      <c r="A69" t="s">
        <v>221</v>
      </c>
      <c r="B69" s="19" t="s">
        <v>222</v>
      </c>
      <c r="C69" t="s">
        <v>223</v>
      </c>
      <c r="E69" t="s">
        <v>32</v>
      </c>
      <c r="F69" t="s">
        <v>205</v>
      </c>
      <c r="G69" s="20" t="str" cm="1">
        <f t="array" ref="G69">_xlfn.LET(_xlpm.res,MIN(_xlfn.MAP(_xlfn.TEXTSPLIT(_xlfn.CONCAT(C69,",",D69),",",,TRUE),_xlfn.LAMBDA(_xlpm.cnumber,_xlfn.IFNA(_xlfn.XLOOKUP(_xlfn.XLOOKUP(_xlpm.cnumber,'KUSSS DUMP'!D$2:D962,'KUSSS DUMP'!C$2:C962),Grade,Number,"Not found"),10)))),IF(_xlpm.res=10,"Not found",_xlpm.res))</f>
        <v>Not found</v>
      </c>
      <c r="H69" s="21">
        <v>4.5</v>
      </c>
      <c r="I69" s="22" t="str">
        <f>_xlfn.LET(_xlpm.duplicates,COUNTIF('KUSSS DUMP'!D$2:D1067,C69),IF(_xlpm.duplicates&gt;1,"Action required: "&amp;_xlpm.duplicates&amp;" grades found for this course number.",""))</f>
        <v/>
      </c>
      <c r="K69" s="24"/>
      <c r="L69" s="24"/>
      <c r="M69" s="24"/>
      <c r="N69" s="24"/>
      <c r="O69" s="24"/>
      <c r="P69" s="24"/>
      <c r="Q69" s="24"/>
    </row>
    <row r="70" spans="1:17" x14ac:dyDescent="0.3">
      <c r="A70" t="s">
        <v>224</v>
      </c>
      <c r="B70" s="19" t="s">
        <v>225</v>
      </c>
      <c r="C70" t="s">
        <v>226</v>
      </c>
      <c r="E70" t="s">
        <v>32</v>
      </c>
      <c r="F70" t="s">
        <v>205</v>
      </c>
      <c r="G70" s="20" t="str" cm="1">
        <f t="array" ref="G70">_xlfn.LET(_xlpm.res,MIN(_xlfn.MAP(_xlfn.TEXTSPLIT(_xlfn.CONCAT(C70,",",D70),",",,TRUE),_xlfn.LAMBDA(_xlpm.cnumber,_xlfn.IFNA(_xlfn.XLOOKUP(_xlfn.XLOOKUP(_xlpm.cnumber,'KUSSS DUMP'!D$2:D963,'KUSSS DUMP'!C$2:C963),Grade,Number,"Not found"),10)))),IF(_xlpm.res=10,"Not found",_xlpm.res))</f>
        <v>Not found</v>
      </c>
      <c r="H70" s="21">
        <v>3</v>
      </c>
      <c r="I70" s="22" t="str">
        <f>_xlfn.LET(_xlpm.duplicates,COUNTIF('KUSSS DUMP'!D$2:D1068,C70),IF(_xlpm.duplicates&gt;1,"Action required: "&amp;_xlpm.duplicates&amp;" grades found for this course number.",""))</f>
        <v/>
      </c>
      <c r="K70" s="24"/>
      <c r="L70" s="24"/>
      <c r="M70" s="24"/>
      <c r="N70" s="24"/>
      <c r="O70" s="24"/>
      <c r="P70" s="24"/>
      <c r="Q70" s="24"/>
    </row>
    <row r="71" spans="1:17" x14ac:dyDescent="0.3">
      <c r="A71" t="s">
        <v>227</v>
      </c>
      <c r="B71" s="19" t="s">
        <v>228</v>
      </c>
      <c r="C71" t="s">
        <v>229</v>
      </c>
      <c r="E71" t="s">
        <v>32</v>
      </c>
      <c r="F71" t="s">
        <v>205</v>
      </c>
      <c r="G71" s="20" t="str" cm="1">
        <f t="array" ref="G71">_xlfn.LET(_xlpm.res,MIN(_xlfn.MAP(_xlfn.TEXTSPLIT(_xlfn.CONCAT(C71,",",D71),",",,TRUE),_xlfn.LAMBDA(_xlpm.cnumber,_xlfn.IFNA(_xlfn.XLOOKUP(_xlfn.XLOOKUP(_xlpm.cnumber,'KUSSS DUMP'!D$2:D964,'KUSSS DUMP'!C$2:C964),Grade,Number,"Not found"),10)))),IF(_xlpm.res=10,"Not found",_xlpm.res))</f>
        <v>Not found</v>
      </c>
      <c r="H71" s="21">
        <v>3</v>
      </c>
      <c r="I71" s="22" t="str">
        <f>_xlfn.LET(_xlpm.duplicates,COUNTIF('KUSSS DUMP'!D$2:D1069,C71),IF(_xlpm.duplicates&gt;1,"Action required: "&amp;_xlpm.duplicates&amp;" grades found for this course number.",""))</f>
        <v/>
      </c>
      <c r="K71" s="24"/>
      <c r="L71" s="24"/>
      <c r="M71" s="24"/>
      <c r="N71" s="24"/>
      <c r="O71" s="24"/>
      <c r="P71" s="24"/>
      <c r="Q71" s="24"/>
    </row>
    <row r="72" spans="1:17" x14ac:dyDescent="0.3">
      <c r="A72" t="s">
        <v>62</v>
      </c>
      <c r="B72" s="19" t="s">
        <v>230</v>
      </c>
      <c r="C72" t="s">
        <v>64</v>
      </c>
      <c r="E72" t="s">
        <v>32</v>
      </c>
      <c r="F72" t="s">
        <v>205</v>
      </c>
      <c r="G72" s="20" t="str" cm="1">
        <f t="array" ref="G72">_xlfn.LET(_xlpm.res,MIN(_xlfn.MAP(_xlfn.TEXTSPLIT(_xlfn.CONCAT(C72,",",D72),",",,TRUE),_xlfn.LAMBDA(_xlpm.cnumber,_xlfn.IFNA(_xlfn.XLOOKUP(_xlfn.XLOOKUP(_xlpm.cnumber,'KUSSS DUMP'!D$2:D965,'KUSSS DUMP'!C$2:C965),Grade,Number,"Not found"),10)))),IF(_xlpm.res=10,"Not found",_xlpm.res))</f>
        <v>Not found</v>
      </c>
      <c r="H72" s="21">
        <v>3</v>
      </c>
      <c r="I72" s="22" t="str">
        <f>_xlfn.LET(_xlpm.duplicates,COUNTIF('KUSSS DUMP'!D$2:D1070,C72),IF(_xlpm.duplicates&gt;1,"Action required: "&amp;_xlpm.duplicates&amp;" grades found for this course number.",""))</f>
        <v/>
      </c>
      <c r="K72" s="24"/>
      <c r="L72" s="24"/>
      <c r="M72" s="24"/>
      <c r="N72" s="24"/>
      <c r="O72" s="24"/>
      <c r="P72" s="24"/>
      <c r="Q72" s="24"/>
    </row>
    <row r="73" spans="1:17" x14ac:dyDescent="0.3">
      <c r="B73" s="19"/>
      <c r="G73" s="20"/>
      <c r="H73" s="25"/>
      <c r="I73" s="22"/>
      <c r="K73" s="24"/>
      <c r="L73" s="24"/>
      <c r="M73" s="24"/>
      <c r="N73" s="24"/>
      <c r="O73" s="24"/>
      <c r="P73" s="24"/>
      <c r="Q73" s="24"/>
    </row>
    <row r="74" spans="1:17" x14ac:dyDescent="0.3">
      <c r="A74" s="40" t="s">
        <v>231</v>
      </c>
      <c r="B74" s="40"/>
      <c r="C74" s="40"/>
      <c r="D74" s="40"/>
      <c r="E74" s="40"/>
      <c r="F74" s="40"/>
      <c r="G74" s="40"/>
      <c r="H74" s="40"/>
      <c r="I74" s="22"/>
      <c r="K74" s="24"/>
      <c r="L74" s="24"/>
      <c r="M74" s="24"/>
      <c r="N74" s="24"/>
      <c r="O74" s="24"/>
      <c r="P74" s="24"/>
      <c r="Q74" s="24"/>
    </row>
    <row r="75" spans="1:17" x14ac:dyDescent="0.3">
      <c r="A75" t="s">
        <v>232</v>
      </c>
      <c r="B75" s="19" t="s">
        <v>233</v>
      </c>
      <c r="C75" t="s">
        <v>234</v>
      </c>
      <c r="E75" t="s">
        <v>32</v>
      </c>
      <c r="G75" s="20" t="str" cm="1">
        <f t="array" ref="G75">_xlfn.LET(_xlpm.res,MIN(_xlfn.MAP(_xlfn.TEXTSPLIT(_xlfn.CONCAT(C75,",",D75),",",,TRUE),_xlfn.LAMBDA(_xlpm.cnumber,_xlfn.IFNA(_xlfn.XLOOKUP(_xlfn.XLOOKUP(_xlpm.cnumber,'KUSSS DUMP'!D$2:D967,'KUSSS DUMP'!C$2:C967),Grade,Number,"Not found"),10)))),IF(_xlpm.res=10,"Not found",_xlpm.res))</f>
        <v>Not found</v>
      </c>
      <c r="H75" s="27">
        <v>1.5</v>
      </c>
      <c r="I75" s="22" t="str">
        <f>_xlfn.LET(_xlpm.duplicates,COUNTIF('KUSSS DUMP'!D$2:D1073,C75),IF(_xlpm.duplicates&gt;1,"Action required: "&amp;_xlpm.duplicates&amp;" grades found for this course number.",""))</f>
        <v/>
      </c>
      <c r="K75" s="24"/>
      <c r="L75" s="24"/>
      <c r="M75" s="24"/>
      <c r="N75" s="24"/>
      <c r="O75" s="24"/>
      <c r="P75" s="24"/>
      <c r="Q75" s="24"/>
    </row>
    <row r="76" spans="1:17" x14ac:dyDescent="0.3">
      <c r="A76" t="s">
        <v>235</v>
      </c>
      <c r="B76" s="19" t="s">
        <v>236</v>
      </c>
      <c r="C76" t="s">
        <v>237</v>
      </c>
      <c r="E76" t="s">
        <v>32</v>
      </c>
      <c r="G76" s="20" t="str" cm="1">
        <f t="array" ref="G76">_xlfn.LET(_xlpm.res,MIN(_xlfn.MAP(_xlfn.TEXTSPLIT(_xlfn.CONCAT(C76,",",D76),",",,TRUE),_xlfn.LAMBDA(_xlpm.cnumber,_xlfn.IFNA(_xlfn.XLOOKUP(_xlfn.XLOOKUP(_xlpm.cnumber,'KUSSS DUMP'!D$2:D968,'KUSSS DUMP'!C$2:C968),Grade,Number,"Not found"),10)))),IF(_xlpm.res=10,"Not found",_xlpm.res))</f>
        <v>Not found</v>
      </c>
      <c r="H76" s="27">
        <v>3</v>
      </c>
      <c r="I76" s="22" t="str">
        <f>_xlfn.LET(_xlpm.duplicates,COUNTIF('KUSSS DUMP'!D$2:D1074,C76),IF(_xlpm.duplicates&gt;1,"Action required: "&amp;_xlpm.duplicates&amp;" grades found for this course number.",""))</f>
        <v/>
      </c>
      <c r="K76" s="24"/>
      <c r="L76" s="24"/>
      <c r="M76" s="24"/>
      <c r="N76" s="24"/>
      <c r="O76" s="24"/>
      <c r="P76" s="24"/>
      <c r="Q76" s="24"/>
    </row>
    <row r="77" spans="1:17" x14ac:dyDescent="0.3">
      <c r="A77" t="s">
        <v>238</v>
      </c>
      <c r="B77" s="19" t="s">
        <v>239</v>
      </c>
      <c r="C77" t="s">
        <v>240</v>
      </c>
      <c r="E77" t="s">
        <v>32</v>
      </c>
      <c r="G77" s="20" t="str" cm="1">
        <f t="array" ref="G77">_xlfn.LET(_xlpm.res,MIN(_xlfn.MAP(_xlfn.TEXTSPLIT(_xlfn.CONCAT(C77,",",D77),",",,TRUE),_xlfn.LAMBDA(_xlpm.cnumber,_xlfn.IFNA(_xlfn.XLOOKUP(_xlfn.XLOOKUP(_xlpm.cnumber,'KUSSS DUMP'!D$2:D969,'KUSSS DUMP'!C$2:C969),Grade,Number,"Not found"),10)))),IF(_xlpm.res=10,"Not found",_xlpm.res))</f>
        <v>Not found</v>
      </c>
      <c r="H77" s="27">
        <v>1.5</v>
      </c>
      <c r="I77" s="22" t="str">
        <f>_xlfn.LET(_xlpm.duplicates,COUNTIF('KUSSS DUMP'!D$2:D1075,C77),IF(_xlpm.duplicates&gt;1,"Action required: "&amp;_xlpm.duplicates&amp;" grades found for this course number.",""))</f>
        <v/>
      </c>
      <c r="K77" s="24"/>
      <c r="L77" s="24"/>
      <c r="M77" s="24"/>
      <c r="N77" s="24"/>
      <c r="O77" s="24"/>
      <c r="P77" s="24"/>
      <c r="Q77" s="24"/>
    </row>
    <row r="78" spans="1:17" x14ac:dyDescent="0.3">
      <c r="A78" t="s">
        <v>241</v>
      </c>
      <c r="B78" s="19" t="s">
        <v>242</v>
      </c>
      <c r="C78" t="s">
        <v>243</v>
      </c>
      <c r="E78" t="s">
        <v>32</v>
      </c>
      <c r="G78" s="20" t="str" cm="1">
        <f t="array" ref="G78">_xlfn.LET(_xlpm.res,MIN(_xlfn.MAP(_xlfn.TEXTSPLIT(_xlfn.CONCAT(C78,",",D78),",",,TRUE),_xlfn.LAMBDA(_xlpm.cnumber,_xlfn.IFNA(_xlfn.XLOOKUP(_xlfn.XLOOKUP(_xlpm.cnumber,'KUSSS DUMP'!D$2:D970,'KUSSS DUMP'!C$2:C970),Grade,Number,"Not found"),10)))),IF(_xlpm.res=10,"Not found",_xlpm.res))</f>
        <v>Not found</v>
      </c>
      <c r="H78" s="27">
        <v>1.5</v>
      </c>
      <c r="I78" s="22" t="str">
        <f>_xlfn.LET(_xlpm.duplicates,COUNTIF('KUSSS DUMP'!D$2:D1076,C78),IF(_xlpm.duplicates&gt;1,"Action required: "&amp;_xlpm.duplicates&amp;" grades found for this course number.",""))</f>
        <v/>
      </c>
      <c r="K78" s="24"/>
      <c r="L78" s="24"/>
      <c r="M78" s="24"/>
      <c r="N78" s="24"/>
      <c r="O78" s="24"/>
      <c r="P78" s="24"/>
      <c r="Q78" s="24"/>
    </row>
    <row r="79" spans="1:17" x14ac:dyDescent="0.3">
      <c r="A79" t="s">
        <v>244</v>
      </c>
      <c r="B79" s="19" t="s">
        <v>245</v>
      </c>
      <c r="C79" t="s">
        <v>246</v>
      </c>
      <c r="E79" t="s">
        <v>32</v>
      </c>
      <c r="G79" s="20" t="str" cm="1">
        <f t="array" ref="G79">_xlfn.LET(_xlpm.res,MIN(_xlfn.MAP(_xlfn.TEXTSPLIT(_xlfn.CONCAT(C79,",",D79),",",,TRUE),_xlfn.LAMBDA(_xlpm.cnumber,_xlfn.IFNA(_xlfn.XLOOKUP(_xlfn.XLOOKUP(_xlpm.cnumber,'KUSSS DUMP'!D$2:D971,'KUSSS DUMP'!C$2:C971),Grade,Number,"Not found"),10)))),IF(_xlpm.res=10,"Not found",_xlpm.res))</f>
        <v>Not found</v>
      </c>
      <c r="H79" s="27">
        <v>1.5</v>
      </c>
      <c r="I79" s="22" t="str">
        <f>_xlfn.LET(_xlpm.duplicates,COUNTIF('KUSSS DUMP'!D$2:D1077,C79),IF(_xlpm.duplicates&gt;1,"Action required: "&amp;_xlpm.duplicates&amp;" grades found for this course number.",""))</f>
        <v/>
      </c>
      <c r="K79" s="24"/>
      <c r="L79" s="24"/>
      <c r="M79" s="24"/>
      <c r="N79" s="24"/>
      <c r="O79" s="24"/>
      <c r="P79" s="24"/>
      <c r="Q79" s="24"/>
    </row>
    <row r="80" spans="1:17" x14ac:dyDescent="0.3">
      <c r="A80" t="s">
        <v>247</v>
      </c>
      <c r="B80" s="19" t="s">
        <v>248</v>
      </c>
      <c r="C80" t="s">
        <v>249</v>
      </c>
      <c r="E80" t="s">
        <v>32</v>
      </c>
      <c r="G80" s="20" t="str" cm="1">
        <f t="array" ref="G80">_xlfn.LET(_xlpm.res,MIN(_xlfn.MAP(_xlfn.TEXTSPLIT(_xlfn.CONCAT(C80,",",D80),",",,TRUE),_xlfn.LAMBDA(_xlpm.cnumber,_xlfn.IFNA(_xlfn.XLOOKUP(_xlfn.XLOOKUP(_xlpm.cnumber,'KUSSS DUMP'!D$2:D972,'KUSSS DUMP'!C$2:C972),Grade,Number,"Not found"),10)))),IF(_xlpm.res=10,"Not found",_xlpm.res))</f>
        <v>Not found</v>
      </c>
      <c r="H80" s="27">
        <v>3</v>
      </c>
      <c r="I80" s="22" t="str">
        <f>_xlfn.LET(_xlpm.duplicates,COUNTIF('KUSSS DUMP'!D$2:D1078,C80),IF(_xlpm.duplicates&gt;1,"Action required: "&amp;_xlpm.duplicates&amp;" grades found for this course number.",""))</f>
        <v/>
      </c>
      <c r="K80" s="24"/>
      <c r="L80" s="24"/>
      <c r="M80" s="24"/>
      <c r="N80" s="24"/>
      <c r="O80" s="24"/>
      <c r="P80" s="24"/>
      <c r="Q80" s="24"/>
    </row>
    <row r="81" spans="1:17" x14ac:dyDescent="0.3">
      <c r="A81" t="s">
        <v>250</v>
      </c>
      <c r="B81" s="19" t="s">
        <v>251</v>
      </c>
      <c r="C81" t="s">
        <v>252</v>
      </c>
      <c r="E81" t="s">
        <v>32</v>
      </c>
      <c r="G81" s="20" t="str" cm="1">
        <f t="array" ref="G81">_xlfn.LET(_xlpm.res,MIN(_xlfn.MAP(_xlfn.TEXTSPLIT(_xlfn.CONCAT(C81,",",D81),",",,TRUE),_xlfn.LAMBDA(_xlpm.cnumber,_xlfn.IFNA(_xlfn.XLOOKUP(_xlfn.XLOOKUP(_xlpm.cnumber,'KUSSS DUMP'!D$2:D973,'KUSSS DUMP'!C$2:C973),Grade,Number,"Not found"),10)))),IF(_xlpm.res=10,"Not found",_xlpm.res))</f>
        <v>Not found</v>
      </c>
      <c r="H81" s="27">
        <v>1.5</v>
      </c>
      <c r="I81" s="22" t="str">
        <f>_xlfn.LET(_xlpm.duplicates,COUNTIF('KUSSS DUMP'!D$2:D1079,C81),IF(_xlpm.duplicates&gt;1,"Action required: "&amp;_xlpm.duplicates&amp;" grades found for this course number.",""))</f>
        <v/>
      </c>
      <c r="K81" s="24"/>
      <c r="L81" s="24"/>
      <c r="M81" s="24"/>
      <c r="N81" s="24"/>
      <c r="O81" s="24"/>
      <c r="P81" s="24"/>
      <c r="Q81" s="24"/>
    </row>
    <row r="82" spans="1:17" x14ac:dyDescent="0.3">
      <c r="A82" t="s">
        <v>253</v>
      </c>
      <c r="B82" s="19" t="s">
        <v>254</v>
      </c>
      <c r="C82" t="s">
        <v>255</v>
      </c>
      <c r="E82" t="s">
        <v>32</v>
      </c>
      <c r="G82" s="20" t="str" cm="1">
        <f t="array" ref="G82">_xlfn.LET(_xlpm.res,MIN(_xlfn.MAP(_xlfn.TEXTSPLIT(_xlfn.CONCAT(C82,",",D82),",",,TRUE),_xlfn.LAMBDA(_xlpm.cnumber,_xlfn.IFNA(_xlfn.XLOOKUP(_xlfn.XLOOKUP(_xlpm.cnumber,'KUSSS DUMP'!D$2:D974,'KUSSS DUMP'!C$2:C974),Grade,Number,"Not found"),10)))),IF(_xlpm.res=10,"Not found",_xlpm.res))</f>
        <v>Not found</v>
      </c>
      <c r="H82" s="27">
        <v>1.5</v>
      </c>
      <c r="I82" s="22" t="str">
        <f>_xlfn.LET(_xlpm.duplicates,COUNTIF('KUSSS DUMP'!D$2:D1080,C82),IF(_xlpm.duplicates&gt;1,"Action required: "&amp;_xlpm.duplicates&amp;" grades found for this course number.",""))</f>
        <v/>
      </c>
      <c r="K82" s="24"/>
      <c r="L82" s="24"/>
      <c r="M82" s="24"/>
      <c r="N82" s="24"/>
      <c r="O82" s="24"/>
      <c r="P82" s="24"/>
      <c r="Q82" s="24"/>
    </row>
    <row r="83" spans="1:17" x14ac:dyDescent="0.3">
      <c r="A83" t="s">
        <v>256</v>
      </c>
      <c r="B83" s="19" t="s">
        <v>257</v>
      </c>
      <c r="C83" t="s">
        <v>258</v>
      </c>
      <c r="E83" t="s">
        <v>32</v>
      </c>
      <c r="G83" s="20" t="str" cm="1">
        <f t="array" ref="G83">_xlfn.LET(_xlpm.res,MIN(_xlfn.MAP(_xlfn.TEXTSPLIT(_xlfn.CONCAT(C83,",",D83),",",,TRUE),_xlfn.LAMBDA(_xlpm.cnumber,_xlfn.IFNA(_xlfn.XLOOKUP(_xlfn.XLOOKUP(_xlpm.cnumber,'KUSSS DUMP'!D$2:D975,'KUSSS DUMP'!C$2:C975),Grade,Number,"Not found"),10)))),IF(_xlpm.res=10,"Not found",_xlpm.res))</f>
        <v>Not found</v>
      </c>
      <c r="H83" s="27">
        <v>1.5</v>
      </c>
      <c r="I83" s="22" t="str">
        <f>_xlfn.LET(_xlpm.duplicates,COUNTIF('KUSSS DUMP'!D$2:D1081,C83),IF(_xlpm.duplicates&gt;1,"Action required: "&amp;_xlpm.duplicates&amp;" grades found for this course number.",""))</f>
        <v/>
      </c>
      <c r="K83" s="24"/>
      <c r="L83" s="24"/>
      <c r="M83" s="24"/>
      <c r="N83" s="24"/>
      <c r="O83" s="24"/>
      <c r="P83" s="24"/>
      <c r="Q83" s="24"/>
    </row>
    <row r="84" spans="1:17" x14ac:dyDescent="0.3">
      <c r="A84" t="s">
        <v>259</v>
      </c>
      <c r="B84" s="19" t="s">
        <v>260</v>
      </c>
      <c r="C84" t="s">
        <v>261</v>
      </c>
      <c r="E84" t="s">
        <v>32</v>
      </c>
      <c r="G84" s="20" t="str" cm="1">
        <f t="array" ref="G84">_xlfn.LET(_xlpm.res,MIN(_xlfn.MAP(_xlfn.TEXTSPLIT(_xlfn.CONCAT(C84,",",D84),",",,TRUE),_xlfn.LAMBDA(_xlpm.cnumber,_xlfn.IFNA(_xlfn.XLOOKUP(_xlfn.XLOOKUP(_xlpm.cnumber,'KUSSS DUMP'!D$2:D976,'KUSSS DUMP'!C$2:C976),Grade,Number,"Not found"),10)))),IF(_xlpm.res=10,"Not found",_xlpm.res))</f>
        <v>Not found</v>
      </c>
      <c r="H84" s="27">
        <v>3</v>
      </c>
      <c r="I84" s="22" t="str">
        <f>_xlfn.LET(_xlpm.duplicates,COUNTIF('KUSSS DUMP'!D$2:D1082,C84),IF(_xlpm.duplicates&gt;1,"Action required: "&amp;_xlpm.duplicates&amp;" grades found for this course number.",""))</f>
        <v/>
      </c>
      <c r="K84" s="24"/>
      <c r="L84" s="24"/>
      <c r="M84" s="24"/>
      <c r="N84" s="24"/>
      <c r="O84" s="24"/>
      <c r="P84" s="24"/>
      <c r="Q84" s="24"/>
    </row>
    <row r="85" spans="1:17" x14ac:dyDescent="0.3">
      <c r="A85" t="s">
        <v>262</v>
      </c>
      <c r="B85" s="19" t="s">
        <v>263</v>
      </c>
      <c r="C85" t="s">
        <v>264</v>
      </c>
      <c r="E85" t="s">
        <v>32</v>
      </c>
      <c r="G85" s="20" t="str" cm="1">
        <f t="array" ref="G85">_xlfn.LET(_xlpm.res,MIN(_xlfn.MAP(_xlfn.TEXTSPLIT(_xlfn.CONCAT(C85,",",D85),",",,TRUE),_xlfn.LAMBDA(_xlpm.cnumber,_xlfn.IFNA(_xlfn.XLOOKUP(_xlfn.XLOOKUP(_xlpm.cnumber,'KUSSS DUMP'!D$2:D977,'KUSSS DUMP'!C$2:C977),Grade,Number,"Not found"),10)))),IF(_xlpm.res=10,"Not found",_xlpm.res))</f>
        <v>Not found</v>
      </c>
      <c r="H85" s="27">
        <v>1.5</v>
      </c>
      <c r="I85" s="22" t="str">
        <f>_xlfn.LET(_xlpm.duplicates,COUNTIF('KUSSS DUMP'!D$2:D1083,C85),IF(_xlpm.duplicates&gt;1,"Action required: "&amp;_xlpm.duplicates&amp;" grades found for this course number.",""))</f>
        <v/>
      </c>
      <c r="K85" s="24"/>
      <c r="L85" s="24"/>
      <c r="M85" s="24"/>
      <c r="N85" s="24"/>
      <c r="O85" s="24"/>
      <c r="P85" s="24"/>
      <c r="Q85" s="24"/>
    </row>
    <row r="86" spans="1:17" x14ac:dyDescent="0.3">
      <c r="A86" t="s">
        <v>265</v>
      </c>
      <c r="B86" s="19" t="s">
        <v>266</v>
      </c>
      <c r="C86" t="s">
        <v>267</v>
      </c>
      <c r="E86" t="s">
        <v>32</v>
      </c>
      <c r="G86" s="20" t="str" cm="1">
        <f t="array" ref="G86">_xlfn.LET(_xlpm.res,MIN(_xlfn.MAP(_xlfn.TEXTSPLIT(_xlfn.CONCAT(C86,",",D86),",",,TRUE),_xlfn.LAMBDA(_xlpm.cnumber,_xlfn.IFNA(_xlfn.XLOOKUP(_xlfn.XLOOKUP(_xlpm.cnumber,'KUSSS DUMP'!D$2:D978,'KUSSS DUMP'!C$2:C978),Grade,Number,"Not found"),10)))),IF(_xlpm.res=10,"Not found",_xlpm.res))</f>
        <v>Not found</v>
      </c>
      <c r="H86" s="27">
        <v>3</v>
      </c>
      <c r="I86" s="22" t="str">
        <f>_xlfn.LET(_xlpm.duplicates,COUNTIF('KUSSS DUMP'!D$2:D1084,C86),IF(_xlpm.duplicates&gt;1,"Action required: "&amp;_xlpm.duplicates&amp;" grades found for this course number.",""))</f>
        <v/>
      </c>
      <c r="K86" s="24"/>
      <c r="L86" s="24"/>
      <c r="M86" s="24"/>
      <c r="N86" s="24"/>
      <c r="O86" s="24"/>
      <c r="P86" s="24"/>
      <c r="Q86" s="24"/>
    </row>
    <row r="87" spans="1:17" x14ac:dyDescent="0.3">
      <c r="A87" t="s">
        <v>268</v>
      </c>
      <c r="B87" s="19" t="s">
        <v>269</v>
      </c>
      <c r="C87" t="s">
        <v>270</v>
      </c>
      <c r="E87" t="s">
        <v>32</v>
      </c>
      <c r="G87" s="20" t="str" cm="1">
        <f t="array" ref="G87">_xlfn.LET(_xlpm.res,MIN(_xlfn.MAP(_xlfn.TEXTSPLIT(_xlfn.CONCAT(C87,",",D87),",",,TRUE),_xlfn.LAMBDA(_xlpm.cnumber,_xlfn.IFNA(_xlfn.XLOOKUP(_xlfn.XLOOKUP(_xlpm.cnumber,'KUSSS DUMP'!D$2:D979,'KUSSS DUMP'!C$2:C979),Grade,Number,"Not found"),10)))),IF(_xlpm.res=10,"Not found",_xlpm.res))</f>
        <v>Not found</v>
      </c>
      <c r="H87" s="27">
        <v>1.5</v>
      </c>
      <c r="I87" s="22" t="str">
        <f>_xlfn.LET(_xlpm.duplicates,COUNTIF('KUSSS DUMP'!D$2:D1085,C87),IF(_xlpm.duplicates&gt;1,"Action required: "&amp;_xlpm.duplicates&amp;" grades found for this course number.",""))</f>
        <v/>
      </c>
      <c r="K87" s="24"/>
      <c r="L87" s="24"/>
      <c r="M87" s="24"/>
      <c r="N87" s="24"/>
      <c r="O87" s="24"/>
      <c r="P87" s="24"/>
      <c r="Q87" s="24"/>
    </row>
    <row r="88" spans="1:17" x14ac:dyDescent="0.3">
      <c r="A88" t="s">
        <v>271</v>
      </c>
      <c r="B88" s="19" t="s">
        <v>272</v>
      </c>
      <c r="C88" t="s">
        <v>273</v>
      </c>
      <c r="E88" t="s">
        <v>32</v>
      </c>
      <c r="G88" s="20" t="str" cm="1">
        <f t="array" ref="G88">_xlfn.LET(_xlpm.res,MIN(_xlfn.MAP(_xlfn.TEXTSPLIT(_xlfn.CONCAT(C88,",",D88),",",,TRUE),_xlfn.LAMBDA(_xlpm.cnumber,_xlfn.IFNA(_xlfn.XLOOKUP(_xlfn.XLOOKUP(_xlpm.cnumber,'KUSSS DUMP'!D$2:D980,'KUSSS DUMP'!C$2:C980),Grade,Number,"Not found"),10)))),IF(_xlpm.res=10,"Not found",_xlpm.res))</f>
        <v>Not found</v>
      </c>
      <c r="H88" s="27">
        <v>3</v>
      </c>
      <c r="I88" s="22" t="str">
        <f>_xlfn.LET(_xlpm.duplicates,COUNTIF('KUSSS DUMP'!D$2:D1086,C88),IF(_xlpm.duplicates&gt;1,"Action required: "&amp;_xlpm.duplicates&amp;" grades found for this course number.",""))</f>
        <v/>
      </c>
      <c r="K88" s="24"/>
      <c r="L88" s="24"/>
      <c r="M88" s="24"/>
      <c r="N88" s="24"/>
      <c r="O88" s="24"/>
      <c r="P88" s="24"/>
      <c r="Q88" s="24"/>
    </row>
    <row r="89" spans="1:17" x14ac:dyDescent="0.3">
      <c r="A89" t="s">
        <v>274</v>
      </c>
      <c r="B89" s="19" t="s">
        <v>275</v>
      </c>
      <c r="C89" t="s">
        <v>276</v>
      </c>
      <c r="E89" t="s">
        <v>32</v>
      </c>
      <c r="G89" s="20" t="str" cm="1">
        <f t="array" ref="G89">_xlfn.LET(_xlpm.res,MIN(_xlfn.MAP(_xlfn.TEXTSPLIT(_xlfn.CONCAT(C89,",",D89),",",,TRUE),_xlfn.LAMBDA(_xlpm.cnumber,_xlfn.IFNA(_xlfn.XLOOKUP(_xlfn.XLOOKUP(_xlpm.cnumber,'KUSSS DUMP'!D$2:D981,'KUSSS DUMP'!C$2:C981),Grade,Number,"Not found"),10)))),IF(_xlpm.res=10,"Not found",_xlpm.res))</f>
        <v>Not found</v>
      </c>
      <c r="H89" s="27">
        <v>3</v>
      </c>
      <c r="I89" s="22" t="str">
        <f>_xlfn.LET(_xlpm.duplicates,COUNTIF('KUSSS DUMP'!D$2:D1087,C89),IF(_xlpm.duplicates&gt;1,"Action required: "&amp;_xlpm.duplicates&amp;" grades found for this course number.",""))</f>
        <v/>
      </c>
      <c r="K89" s="24"/>
      <c r="L89" s="24"/>
      <c r="M89" s="24"/>
      <c r="N89" s="24"/>
      <c r="O89" s="24"/>
      <c r="P89" s="24"/>
      <c r="Q89" s="24"/>
    </row>
    <row r="90" spans="1:17" x14ac:dyDescent="0.3">
      <c r="A90" t="s">
        <v>277</v>
      </c>
      <c r="B90" s="19" t="s">
        <v>278</v>
      </c>
      <c r="C90" t="s">
        <v>279</v>
      </c>
      <c r="E90" t="s">
        <v>32</v>
      </c>
      <c r="G90" s="20" t="str" cm="1">
        <f t="array" ref="G90">_xlfn.LET(_xlpm.res,MIN(_xlfn.MAP(_xlfn.TEXTSPLIT(_xlfn.CONCAT(C90,",",D90),",",,TRUE),_xlfn.LAMBDA(_xlpm.cnumber,_xlfn.IFNA(_xlfn.XLOOKUP(_xlfn.XLOOKUP(_xlpm.cnumber,'KUSSS DUMP'!D$2:D982,'KUSSS DUMP'!C$2:C982),Grade,Number,"Not found"),10)))),IF(_xlpm.res=10,"Not found",_xlpm.res))</f>
        <v>Not found</v>
      </c>
      <c r="H90" s="27">
        <v>3</v>
      </c>
      <c r="I90" s="22" t="str">
        <f>_xlfn.LET(_xlpm.duplicates,COUNTIF('KUSSS DUMP'!D$2:D1088,C90),IF(_xlpm.duplicates&gt;1,"Action required: "&amp;_xlpm.duplicates&amp;" grades found for this course number.",""))</f>
        <v/>
      </c>
      <c r="K90" s="24"/>
      <c r="L90" s="24"/>
      <c r="M90" s="24"/>
      <c r="N90" s="24"/>
      <c r="O90" s="24"/>
      <c r="P90" s="24"/>
      <c r="Q90" s="24"/>
    </row>
    <row r="91" spans="1:17" x14ac:dyDescent="0.3">
      <c r="A91" t="s">
        <v>280</v>
      </c>
      <c r="B91" s="19" t="s">
        <v>281</v>
      </c>
      <c r="C91" t="s">
        <v>282</v>
      </c>
      <c r="E91" t="s">
        <v>32</v>
      </c>
      <c r="G91" s="20" t="str" cm="1">
        <f t="array" ref="G91">_xlfn.LET(_xlpm.res,MIN(_xlfn.MAP(_xlfn.TEXTSPLIT(_xlfn.CONCAT(C91,",",D91),",",,TRUE),_xlfn.LAMBDA(_xlpm.cnumber,_xlfn.IFNA(_xlfn.XLOOKUP(_xlfn.XLOOKUP(_xlpm.cnumber,'KUSSS DUMP'!D$2:D983,'KUSSS DUMP'!C$2:C983),Grade,Number,"Not found"),10)))),IF(_xlpm.res=10,"Not found",_xlpm.res))</f>
        <v>Not found</v>
      </c>
      <c r="H91" s="27">
        <v>3</v>
      </c>
      <c r="I91" s="22" t="str">
        <f>_xlfn.LET(_xlpm.duplicates,COUNTIF('KUSSS DUMP'!D$2:D1089,C91),IF(_xlpm.duplicates&gt;1,"Action required: "&amp;_xlpm.duplicates&amp;" grades found for this course number.",""))</f>
        <v/>
      </c>
      <c r="K91" s="24"/>
      <c r="L91" s="24"/>
      <c r="M91" s="24"/>
      <c r="N91" s="24"/>
      <c r="O91" s="24"/>
      <c r="P91" s="24"/>
      <c r="Q91" s="24"/>
    </row>
    <row r="92" spans="1:17" x14ac:dyDescent="0.3">
      <c r="A92" t="s">
        <v>283</v>
      </c>
      <c r="B92" s="19" t="s">
        <v>284</v>
      </c>
      <c r="C92" t="s">
        <v>285</v>
      </c>
      <c r="E92" t="s">
        <v>32</v>
      </c>
      <c r="G92" s="20" t="str" cm="1">
        <f t="array" ref="G92">_xlfn.LET(_xlpm.res,MIN(_xlfn.MAP(_xlfn.TEXTSPLIT(_xlfn.CONCAT(C92,",",D92),",",,TRUE),_xlfn.LAMBDA(_xlpm.cnumber,_xlfn.IFNA(_xlfn.XLOOKUP(_xlfn.XLOOKUP(_xlpm.cnumber,'KUSSS DUMP'!D$2:D984,'KUSSS DUMP'!C$2:C984),Grade,Number,"Not found"),10)))),IF(_xlpm.res=10,"Not found",_xlpm.res))</f>
        <v>Not found</v>
      </c>
      <c r="H92" s="27">
        <v>3</v>
      </c>
      <c r="I92" s="22" t="str">
        <f>_xlfn.LET(_xlpm.duplicates,COUNTIF('KUSSS DUMP'!D$2:D1090,C92),IF(_xlpm.duplicates&gt;1,"Action required: "&amp;_xlpm.duplicates&amp;" grades found for this course number.",""))</f>
        <v/>
      </c>
      <c r="K92" s="24"/>
      <c r="L92" s="24"/>
      <c r="M92" s="24"/>
      <c r="N92" s="24"/>
      <c r="O92" s="24"/>
      <c r="P92" s="24"/>
      <c r="Q92" s="24"/>
    </row>
    <row r="93" spans="1:17" x14ac:dyDescent="0.3">
      <c r="A93" t="s">
        <v>286</v>
      </c>
      <c r="B93" s="19" t="s">
        <v>287</v>
      </c>
      <c r="C93" t="s">
        <v>288</v>
      </c>
      <c r="E93" t="s">
        <v>32</v>
      </c>
      <c r="G93" s="20" t="str" cm="1">
        <f t="array" ref="G93">_xlfn.LET(_xlpm.res,MIN(_xlfn.MAP(_xlfn.TEXTSPLIT(_xlfn.CONCAT(C93,",",D93),",",,TRUE),_xlfn.LAMBDA(_xlpm.cnumber,_xlfn.IFNA(_xlfn.XLOOKUP(_xlfn.XLOOKUP(_xlpm.cnumber,'KUSSS DUMP'!D$2:D985,'KUSSS DUMP'!C$2:C985),Grade,Number,"Not found"),10)))),IF(_xlpm.res=10,"Not found",_xlpm.res))</f>
        <v>Not found</v>
      </c>
      <c r="H93" s="27">
        <v>4.5</v>
      </c>
      <c r="I93" s="22" t="str">
        <f>_xlfn.LET(_xlpm.duplicates,COUNTIF('KUSSS DUMP'!D$2:D1091,C93),IF(_xlpm.duplicates&gt;1,"Action required: "&amp;_xlpm.duplicates&amp;" grades found for this course number.",""))</f>
        <v/>
      </c>
      <c r="K93" s="24"/>
      <c r="L93" s="24"/>
      <c r="M93" s="24"/>
      <c r="N93" s="24"/>
      <c r="O93" s="24"/>
      <c r="P93" s="24"/>
      <c r="Q93" s="24"/>
    </row>
    <row r="94" spans="1:17" x14ac:dyDescent="0.3">
      <c r="A94" t="s">
        <v>289</v>
      </c>
      <c r="B94" s="19" t="s">
        <v>290</v>
      </c>
      <c r="C94" t="s">
        <v>291</v>
      </c>
      <c r="E94" t="s">
        <v>32</v>
      </c>
      <c r="G94" s="20" t="str" cm="1">
        <f t="array" ref="G94">_xlfn.LET(_xlpm.res,MIN(_xlfn.MAP(_xlfn.TEXTSPLIT(_xlfn.CONCAT(C94,",",D94),",",,TRUE),_xlfn.LAMBDA(_xlpm.cnumber,_xlfn.IFNA(_xlfn.XLOOKUP(_xlfn.XLOOKUP(_xlpm.cnumber,'KUSSS DUMP'!D$2:D986,'KUSSS DUMP'!C$2:C986),Grade,Number,"Not found"),10)))),IF(_xlpm.res=10,"Not found",_xlpm.res))</f>
        <v>Not found</v>
      </c>
      <c r="H94" s="27">
        <v>3</v>
      </c>
      <c r="I94" s="22" t="str">
        <f>_xlfn.LET(_xlpm.duplicates,COUNTIF('KUSSS DUMP'!D$2:D1092,C94),IF(_xlpm.duplicates&gt;1,"Action required: "&amp;_xlpm.duplicates&amp;" grades found for this course number.",""))</f>
        <v/>
      </c>
      <c r="K94" s="24"/>
      <c r="L94" s="24"/>
      <c r="M94" s="24"/>
      <c r="N94" s="24"/>
      <c r="O94" s="24"/>
      <c r="P94" s="24"/>
      <c r="Q94" s="24"/>
    </row>
    <row r="95" spans="1:17" x14ac:dyDescent="0.3">
      <c r="A95" t="s">
        <v>292</v>
      </c>
      <c r="B95" s="19" t="s">
        <v>293</v>
      </c>
      <c r="C95" t="s">
        <v>294</v>
      </c>
      <c r="E95" t="s">
        <v>32</v>
      </c>
      <c r="G95" s="20" t="str" cm="1">
        <f t="array" ref="G95">_xlfn.LET(_xlpm.res,MIN(_xlfn.MAP(_xlfn.TEXTSPLIT(_xlfn.CONCAT(C95,",",D95),",",,TRUE),_xlfn.LAMBDA(_xlpm.cnumber,_xlfn.IFNA(_xlfn.XLOOKUP(_xlfn.XLOOKUP(_xlpm.cnumber,'KUSSS DUMP'!D$2:D987,'KUSSS DUMP'!C$2:C987),Grade,Number,"Not found"),10)))),IF(_xlpm.res=10,"Not found",_xlpm.res))</f>
        <v>Not found</v>
      </c>
      <c r="H95" s="27">
        <v>3</v>
      </c>
      <c r="I95" s="22" t="str">
        <f>_xlfn.LET(_xlpm.duplicates,COUNTIF('KUSSS DUMP'!D$2:D1093,C95),IF(_xlpm.duplicates&gt;1,"Action required: "&amp;_xlpm.duplicates&amp;" grades found for this course number.",""))</f>
        <v/>
      </c>
      <c r="K95" s="24"/>
      <c r="L95" s="24"/>
      <c r="M95" s="24"/>
      <c r="N95" s="24"/>
      <c r="O95" s="24"/>
      <c r="P95" s="24"/>
      <c r="Q95" s="24"/>
    </row>
    <row r="96" spans="1:17" x14ac:dyDescent="0.3">
      <c r="A96" t="s">
        <v>295</v>
      </c>
      <c r="B96" s="19" t="s">
        <v>296</v>
      </c>
      <c r="C96" t="s">
        <v>297</v>
      </c>
      <c r="E96" t="s">
        <v>32</v>
      </c>
      <c r="G96" s="20" t="str" cm="1">
        <f t="array" ref="G96">_xlfn.LET(_xlpm.res,MIN(_xlfn.MAP(_xlfn.TEXTSPLIT(_xlfn.CONCAT(C96,",",D96),",",,TRUE),_xlfn.LAMBDA(_xlpm.cnumber,_xlfn.IFNA(_xlfn.XLOOKUP(_xlfn.XLOOKUP(_xlpm.cnumber,'KUSSS DUMP'!D$2:D988,'KUSSS DUMP'!C$2:C988),Grade,Number,"Not found"),10)))),IF(_xlpm.res=10,"Not found",_xlpm.res))</f>
        <v>Not found</v>
      </c>
      <c r="H96" s="27">
        <v>3</v>
      </c>
      <c r="I96" s="22" t="str">
        <f>_xlfn.LET(_xlpm.duplicates,COUNTIF('KUSSS DUMP'!D$2:D1094,C96),IF(_xlpm.duplicates&gt;1,"Action required: "&amp;_xlpm.duplicates&amp;" grades found for this course number.",""))</f>
        <v/>
      </c>
      <c r="K96" s="24"/>
      <c r="L96" s="24"/>
      <c r="M96" s="24"/>
      <c r="N96" s="24"/>
      <c r="O96" s="24"/>
      <c r="P96" s="24"/>
      <c r="Q96" s="24"/>
    </row>
    <row r="97" spans="1:17" x14ac:dyDescent="0.3">
      <c r="A97" t="s">
        <v>298</v>
      </c>
      <c r="B97" s="19" t="s">
        <v>299</v>
      </c>
      <c r="C97" t="s">
        <v>300</v>
      </c>
      <c r="E97" t="s">
        <v>32</v>
      </c>
      <c r="G97" s="20" t="str" cm="1">
        <f t="array" ref="G97">_xlfn.LET(_xlpm.res,MIN(_xlfn.MAP(_xlfn.TEXTSPLIT(_xlfn.CONCAT(C97,",",D97),",",,TRUE),_xlfn.LAMBDA(_xlpm.cnumber,_xlfn.IFNA(_xlfn.XLOOKUP(_xlfn.XLOOKUP(_xlpm.cnumber,'KUSSS DUMP'!D$2:D989,'KUSSS DUMP'!C$2:C989),Grade,Number,"Not found"),10)))),IF(_xlpm.res=10,"Not found",_xlpm.res))</f>
        <v>Not found</v>
      </c>
      <c r="H97" s="27">
        <v>3</v>
      </c>
      <c r="I97" s="22" t="str">
        <f>_xlfn.LET(_xlpm.duplicates,COUNTIF('KUSSS DUMP'!D$2:D1095,C97),IF(_xlpm.duplicates&gt;1,"Action required: "&amp;_xlpm.duplicates&amp;" grades found for this course number.",""))</f>
        <v/>
      </c>
      <c r="K97" s="24"/>
      <c r="L97" s="24"/>
      <c r="M97" s="24"/>
      <c r="N97" s="24"/>
      <c r="O97" s="24"/>
      <c r="P97" s="24"/>
      <c r="Q97" s="24"/>
    </row>
    <row r="98" spans="1:17" x14ac:dyDescent="0.3">
      <c r="A98" t="s">
        <v>301</v>
      </c>
      <c r="B98" s="19" t="s">
        <v>302</v>
      </c>
      <c r="C98" t="s">
        <v>303</v>
      </c>
      <c r="E98" t="s">
        <v>32</v>
      </c>
      <c r="G98" s="20" t="str" cm="1">
        <f t="array" ref="G98">_xlfn.LET(_xlpm.res,MIN(_xlfn.MAP(_xlfn.TEXTSPLIT(_xlfn.CONCAT(C98,",",D98),",",,TRUE),_xlfn.LAMBDA(_xlpm.cnumber,_xlfn.IFNA(_xlfn.XLOOKUP(_xlfn.XLOOKUP(_xlpm.cnumber,'KUSSS DUMP'!D$2:D990,'KUSSS DUMP'!C$2:C990),Grade,Number,"Not found"),10)))),IF(_xlpm.res=10,"Not found",_xlpm.res))</f>
        <v>Not found</v>
      </c>
      <c r="H98" s="27">
        <v>3</v>
      </c>
      <c r="I98" s="22" t="str">
        <f>_xlfn.LET(_xlpm.duplicates,COUNTIF('KUSSS DUMP'!D$2:D1096,C98),IF(_xlpm.duplicates&gt;1,"Action required: "&amp;_xlpm.duplicates&amp;" grades found for this course number.",""))</f>
        <v/>
      </c>
      <c r="K98" s="24"/>
      <c r="L98" s="24"/>
      <c r="M98" s="24"/>
      <c r="N98" s="24"/>
      <c r="O98" s="24"/>
      <c r="P98" s="24"/>
      <c r="Q98" s="24"/>
    </row>
    <row r="99" spans="1:17" x14ac:dyDescent="0.3">
      <c r="A99" t="s">
        <v>304</v>
      </c>
      <c r="B99" s="19" t="s">
        <v>305</v>
      </c>
      <c r="C99" t="s">
        <v>306</v>
      </c>
      <c r="E99" t="s">
        <v>32</v>
      </c>
      <c r="G99" s="20" t="str" cm="1">
        <f t="array" ref="G99">_xlfn.LET(_xlpm.res,MIN(_xlfn.MAP(_xlfn.TEXTSPLIT(_xlfn.CONCAT(C99,",",D99),",",,TRUE),_xlfn.LAMBDA(_xlpm.cnumber,_xlfn.IFNA(_xlfn.XLOOKUP(_xlfn.XLOOKUP(_xlpm.cnumber,'KUSSS DUMP'!D$2:D991,'KUSSS DUMP'!C$2:C991),Grade,Number,"Not found"),10)))),IF(_xlpm.res=10,"Not found",_xlpm.res))</f>
        <v>Not found</v>
      </c>
      <c r="H99" s="27">
        <v>1.5</v>
      </c>
      <c r="I99" s="22" t="str">
        <f>_xlfn.LET(_xlpm.duplicates,COUNTIF('KUSSS DUMP'!D$2:D1097,C99),IF(_xlpm.duplicates&gt;1,"Action required: "&amp;_xlpm.duplicates&amp;" grades found for this course number.",""))</f>
        <v/>
      </c>
      <c r="K99" s="24"/>
      <c r="L99" s="24"/>
      <c r="M99" s="24"/>
      <c r="N99" s="24"/>
      <c r="O99" s="24"/>
      <c r="P99" s="24"/>
      <c r="Q99" s="24"/>
    </row>
    <row r="100" spans="1:17" x14ac:dyDescent="0.3">
      <c r="A100" t="s">
        <v>307</v>
      </c>
      <c r="B100" s="19" t="s">
        <v>308</v>
      </c>
      <c r="C100" t="s">
        <v>309</v>
      </c>
      <c r="E100" t="s">
        <v>32</v>
      </c>
      <c r="G100" s="20" t="str" cm="1">
        <f t="array" ref="G100">_xlfn.LET(_xlpm.res,MIN(_xlfn.MAP(_xlfn.TEXTSPLIT(_xlfn.CONCAT(C100,",",D100),",",,TRUE),_xlfn.LAMBDA(_xlpm.cnumber,_xlfn.IFNA(_xlfn.XLOOKUP(_xlfn.XLOOKUP(_xlpm.cnumber,'KUSSS DUMP'!D$2:D992,'KUSSS DUMP'!C$2:C992),Grade,Number,"Not found"),10)))),IF(_xlpm.res=10,"Not found",_xlpm.res))</f>
        <v>Not found</v>
      </c>
      <c r="H100" s="27">
        <v>3</v>
      </c>
      <c r="I100" s="22" t="str">
        <f>_xlfn.LET(_xlpm.duplicates,COUNTIF('KUSSS DUMP'!D$2:D1098,C100),IF(_xlpm.duplicates&gt;1,"Action required: "&amp;_xlpm.duplicates&amp;" grades found for this course number.",""))</f>
        <v/>
      </c>
      <c r="K100" s="24"/>
      <c r="L100" s="24"/>
      <c r="M100" s="24"/>
      <c r="N100" s="24"/>
      <c r="O100" s="24"/>
      <c r="P100" s="24"/>
      <c r="Q100" s="24"/>
    </row>
    <row r="101" spans="1:17" x14ac:dyDescent="0.3">
      <c r="A101" t="s">
        <v>310</v>
      </c>
      <c r="B101" s="19" t="s">
        <v>311</v>
      </c>
      <c r="C101" t="s">
        <v>312</v>
      </c>
      <c r="E101" t="s">
        <v>32</v>
      </c>
      <c r="G101" s="20" t="str" cm="1">
        <f t="array" ref="G101">_xlfn.LET(_xlpm.res,MIN(_xlfn.MAP(_xlfn.TEXTSPLIT(_xlfn.CONCAT(C101,",",D101),",",,TRUE),_xlfn.LAMBDA(_xlpm.cnumber,_xlfn.IFNA(_xlfn.XLOOKUP(_xlfn.XLOOKUP(_xlpm.cnumber,'KUSSS DUMP'!D$2:D993,'KUSSS DUMP'!C$2:C993),Grade,Number,"Not found"),10)))),IF(_xlpm.res=10,"Not found",_xlpm.res))</f>
        <v>Not found</v>
      </c>
      <c r="H101" s="27">
        <v>1.5</v>
      </c>
      <c r="I101" s="22" t="str">
        <f>_xlfn.LET(_xlpm.duplicates,COUNTIF('KUSSS DUMP'!D$2:D1099,C101),IF(_xlpm.duplicates&gt;1,"Action required: "&amp;_xlpm.duplicates&amp;" grades found for this course number.",""))</f>
        <v/>
      </c>
      <c r="K101" s="24"/>
      <c r="L101" s="24"/>
      <c r="M101" s="24"/>
      <c r="N101" s="24"/>
      <c r="O101" s="24"/>
      <c r="P101" s="24"/>
      <c r="Q101" s="24"/>
    </row>
    <row r="102" spans="1:17" x14ac:dyDescent="0.3">
      <c r="A102" t="s">
        <v>313</v>
      </c>
      <c r="B102" s="19" t="s">
        <v>314</v>
      </c>
      <c r="C102" t="s">
        <v>315</v>
      </c>
      <c r="E102" t="s">
        <v>32</v>
      </c>
      <c r="G102" s="20" t="str" cm="1">
        <f t="array" ref="G102">_xlfn.LET(_xlpm.res,MIN(_xlfn.MAP(_xlfn.TEXTSPLIT(_xlfn.CONCAT(C102,",",D102),",",,TRUE),_xlfn.LAMBDA(_xlpm.cnumber,_xlfn.IFNA(_xlfn.XLOOKUP(_xlfn.XLOOKUP(_xlpm.cnumber,'KUSSS DUMP'!D$2:D994,'KUSSS DUMP'!C$2:C994),Grade,Number,"Not found"),10)))),IF(_xlpm.res=10,"Not found",_xlpm.res))</f>
        <v>Not found</v>
      </c>
      <c r="H102" s="27">
        <v>1.5</v>
      </c>
      <c r="I102" s="22" t="str">
        <f>_xlfn.LET(_xlpm.duplicates,COUNTIF('KUSSS DUMP'!D$2:D1100,C102),IF(_xlpm.duplicates&gt;1,"Action required: "&amp;_xlpm.duplicates&amp;" grades found for this course number.",""))</f>
        <v/>
      </c>
      <c r="K102" s="24"/>
      <c r="L102" s="24"/>
      <c r="M102" s="24"/>
      <c r="N102" s="24"/>
      <c r="O102" s="24"/>
      <c r="P102" s="24"/>
      <c r="Q102" s="24"/>
    </row>
    <row r="103" spans="1:17" x14ac:dyDescent="0.3">
      <c r="A103" t="s">
        <v>316</v>
      </c>
      <c r="B103" s="19" t="s">
        <v>317</v>
      </c>
      <c r="C103" t="s">
        <v>318</v>
      </c>
      <c r="E103" t="s">
        <v>32</v>
      </c>
      <c r="G103" s="20" t="str" cm="1">
        <f t="array" ref="G103">_xlfn.LET(_xlpm.res,MIN(_xlfn.MAP(_xlfn.TEXTSPLIT(_xlfn.CONCAT(C103,",",D103),",",,TRUE),_xlfn.LAMBDA(_xlpm.cnumber,_xlfn.IFNA(_xlfn.XLOOKUP(_xlfn.XLOOKUP(_xlpm.cnumber,'KUSSS DUMP'!D$2:D995,'KUSSS DUMP'!C$2:C995),Grade,Number,"Not found"),10)))),IF(_xlpm.res=10,"Not found",_xlpm.res))</f>
        <v>Not found</v>
      </c>
      <c r="H103" s="27">
        <v>1.5</v>
      </c>
      <c r="I103" s="22" t="str">
        <f>_xlfn.LET(_xlpm.duplicates,COUNTIF('KUSSS DUMP'!D$2:D1101,C103),IF(_xlpm.duplicates&gt;1,"Action required: "&amp;_xlpm.duplicates&amp;" grades found for this course number.",""))</f>
        <v/>
      </c>
      <c r="K103" s="24"/>
      <c r="L103" s="24"/>
      <c r="M103" s="24"/>
      <c r="N103" s="24"/>
      <c r="O103" s="24"/>
      <c r="P103" s="24"/>
      <c r="Q103" s="24"/>
    </row>
    <row r="104" spans="1:17" x14ac:dyDescent="0.3">
      <c r="A104" t="s">
        <v>319</v>
      </c>
      <c r="B104" s="19" t="s">
        <v>320</v>
      </c>
      <c r="C104" t="s">
        <v>321</v>
      </c>
      <c r="E104" t="s">
        <v>32</v>
      </c>
      <c r="G104" s="20" t="str" cm="1">
        <f t="array" ref="G104">_xlfn.LET(_xlpm.res,MIN(_xlfn.MAP(_xlfn.TEXTSPLIT(_xlfn.CONCAT(C104,",",D104),",",,TRUE),_xlfn.LAMBDA(_xlpm.cnumber,_xlfn.IFNA(_xlfn.XLOOKUP(_xlfn.XLOOKUP(_xlpm.cnumber,'KUSSS DUMP'!D$2:D996,'KUSSS DUMP'!C$2:C996),Grade,Number,"Not found"),10)))),IF(_xlpm.res=10,"Not found",_xlpm.res))</f>
        <v>Not found</v>
      </c>
      <c r="H104" s="27">
        <v>3</v>
      </c>
      <c r="I104" s="22" t="str">
        <f>_xlfn.LET(_xlpm.duplicates,COUNTIF('KUSSS DUMP'!D$2:D1102,C104),IF(_xlpm.duplicates&gt;1,"Action required: "&amp;_xlpm.duplicates&amp;" grades found for this course number.",""))</f>
        <v/>
      </c>
      <c r="K104" s="24"/>
      <c r="L104" s="24"/>
      <c r="M104" s="24"/>
      <c r="N104" s="24"/>
      <c r="O104" s="24"/>
      <c r="P104" s="24"/>
      <c r="Q104" s="24"/>
    </row>
    <row r="105" spans="1:17" x14ac:dyDescent="0.3">
      <c r="A105" t="s">
        <v>322</v>
      </c>
      <c r="B105" s="19" t="s">
        <v>323</v>
      </c>
      <c r="C105" t="s">
        <v>324</v>
      </c>
      <c r="E105" t="s">
        <v>32</v>
      </c>
      <c r="G105" s="20" t="str" cm="1">
        <f t="array" ref="G105">_xlfn.LET(_xlpm.res,MIN(_xlfn.MAP(_xlfn.TEXTSPLIT(_xlfn.CONCAT(C105,",",D105),",",,TRUE),_xlfn.LAMBDA(_xlpm.cnumber,_xlfn.IFNA(_xlfn.XLOOKUP(_xlfn.XLOOKUP(_xlpm.cnumber,'KUSSS DUMP'!D$2:D997,'KUSSS DUMP'!C$2:C997),Grade,Number,"Not found"),10)))),IF(_xlpm.res=10,"Not found",_xlpm.res))</f>
        <v>Not found</v>
      </c>
      <c r="H105" s="27">
        <v>3</v>
      </c>
      <c r="I105" s="22" t="str">
        <f>_xlfn.LET(_xlpm.duplicates,COUNTIF('KUSSS DUMP'!D$2:D1103,C105),IF(_xlpm.duplicates&gt;1,"Action required: "&amp;_xlpm.duplicates&amp;" grades found for this course number.",""))</f>
        <v/>
      </c>
      <c r="K105" s="24"/>
      <c r="L105" s="24"/>
      <c r="M105" s="24"/>
      <c r="N105" s="24"/>
      <c r="O105" s="24"/>
      <c r="P105" s="24"/>
      <c r="Q105" s="24"/>
    </row>
    <row r="106" spans="1:17" x14ac:dyDescent="0.3">
      <c r="A106" t="s">
        <v>325</v>
      </c>
      <c r="B106" s="19" t="s">
        <v>326</v>
      </c>
      <c r="C106" t="s">
        <v>327</v>
      </c>
      <c r="E106" t="s">
        <v>32</v>
      </c>
      <c r="G106" s="20" t="str" cm="1">
        <f t="array" ref="G106">_xlfn.LET(_xlpm.res,MIN(_xlfn.MAP(_xlfn.TEXTSPLIT(_xlfn.CONCAT(C106,",",D106),",",,TRUE),_xlfn.LAMBDA(_xlpm.cnumber,_xlfn.IFNA(_xlfn.XLOOKUP(_xlfn.XLOOKUP(_xlpm.cnumber,'KUSSS DUMP'!D$2:D998,'KUSSS DUMP'!C$2:C998),Grade,Number,"Not found"),10)))),IF(_xlpm.res=10,"Not found",_xlpm.res))</f>
        <v>Not found</v>
      </c>
      <c r="H106" s="27">
        <v>3</v>
      </c>
      <c r="I106" s="22" t="str">
        <f>_xlfn.LET(_xlpm.duplicates,COUNTIF('KUSSS DUMP'!D$2:D1104,C106),IF(_xlpm.duplicates&gt;1,"Action required: "&amp;_xlpm.duplicates&amp;" grades found for this course number.",""))</f>
        <v/>
      </c>
      <c r="K106" s="24"/>
      <c r="L106" s="24"/>
      <c r="M106" s="24"/>
      <c r="N106" s="24"/>
      <c r="O106" s="24"/>
      <c r="P106" s="24"/>
      <c r="Q106" s="24"/>
    </row>
    <row r="107" spans="1:17" x14ac:dyDescent="0.3">
      <c r="A107" t="s">
        <v>328</v>
      </c>
      <c r="B107" s="19" t="s">
        <v>329</v>
      </c>
      <c r="C107" t="s">
        <v>330</v>
      </c>
      <c r="E107" t="s">
        <v>32</v>
      </c>
      <c r="G107" s="20" t="str" cm="1">
        <f t="array" ref="G107">_xlfn.LET(_xlpm.res,MIN(_xlfn.MAP(_xlfn.TEXTSPLIT(_xlfn.CONCAT(C107,",",D107),",",,TRUE),_xlfn.LAMBDA(_xlpm.cnumber,_xlfn.IFNA(_xlfn.XLOOKUP(_xlfn.XLOOKUP(_xlpm.cnumber,'KUSSS DUMP'!D$2:D999,'KUSSS DUMP'!C$2:C999),Grade,Number,"Not found"),10)))),IF(_xlpm.res=10,"Not found",_xlpm.res))</f>
        <v>Not found</v>
      </c>
      <c r="H107" s="27">
        <v>3</v>
      </c>
      <c r="I107" s="22" t="str">
        <f>_xlfn.LET(_xlpm.duplicates,COUNTIF('KUSSS DUMP'!D$2:D1105,C107),IF(_xlpm.duplicates&gt;1,"Action required: "&amp;_xlpm.duplicates&amp;" grades found for this course number.",""))</f>
        <v/>
      </c>
      <c r="K107" s="24"/>
      <c r="L107" s="24"/>
      <c r="M107" s="24"/>
      <c r="N107" s="24"/>
      <c r="O107" s="24"/>
      <c r="P107" s="24"/>
      <c r="Q107" s="24"/>
    </row>
    <row r="108" spans="1:17" x14ac:dyDescent="0.3">
      <c r="A108" t="s">
        <v>331</v>
      </c>
      <c r="B108" s="19" t="s">
        <v>332</v>
      </c>
      <c r="C108" t="s">
        <v>333</v>
      </c>
      <c r="E108" t="s">
        <v>32</v>
      </c>
      <c r="G108" s="20" t="str" cm="1">
        <f t="array" ref="G108">_xlfn.LET(_xlpm.res,MIN(_xlfn.MAP(_xlfn.TEXTSPLIT(_xlfn.CONCAT(C108,",",D108),",",,TRUE),_xlfn.LAMBDA(_xlpm.cnumber,_xlfn.IFNA(_xlfn.XLOOKUP(_xlfn.XLOOKUP(_xlpm.cnumber,'KUSSS DUMP'!D$2:D1000,'KUSSS DUMP'!C$2:C1000),Grade,Number,"Not found"),10)))),IF(_xlpm.res=10,"Not found",_xlpm.res))</f>
        <v>Not found</v>
      </c>
      <c r="H108" s="27">
        <v>3</v>
      </c>
      <c r="I108" s="22" t="str">
        <f>_xlfn.LET(_xlpm.duplicates,COUNTIF('KUSSS DUMP'!D$2:D1106,C108),IF(_xlpm.duplicates&gt;1,"Action required: "&amp;_xlpm.duplicates&amp;" grades found for this course number.",""))</f>
        <v/>
      </c>
      <c r="K108" s="24"/>
      <c r="L108" s="24"/>
      <c r="M108" s="24"/>
      <c r="N108" s="24"/>
      <c r="O108" s="24"/>
      <c r="P108" s="24"/>
      <c r="Q108" s="24"/>
    </row>
    <row r="109" spans="1:17" x14ac:dyDescent="0.3">
      <c r="A109" t="s">
        <v>334</v>
      </c>
      <c r="B109" s="19" t="s">
        <v>335</v>
      </c>
      <c r="C109" t="s">
        <v>336</v>
      </c>
      <c r="E109" t="s">
        <v>32</v>
      </c>
      <c r="G109" s="20" t="str" cm="1">
        <f t="array" ref="G109">_xlfn.LET(_xlpm.res,MIN(_xlfn.MAP(_xlfn.TEXTSPLIT(_xlfn.CONCAT(C109,",",D109),",",,TRUE),_xlfn.LAMBDA(_xlpm.cnumber,_xlfn.IFNA(_xlfn.XLOOKUP(_xlfn.XLOOKUP(_xlpm.cnumber,'KUSSS DUMP'!D$2:D1001,'KUSSS DUMP'!C$2:C1001),Grade,Number,"Not found"),10)))),IF(_xlpm.res=10,"Not found",_xlpm.res))</f>
        <v>Not found</v>
      </c>
      <c r="H109" s="27">
        <v>3</v>
      </c>
      <c r="I109" s="22" t="str">
        <f>_xlfn.LET(_xlpm.duplicates,COUNTIF('KUSSS DUMP'!D$2:D1107,C109),IF(_xlpm.duplicates&gt;1,"Action required: "&amp;_xlpm.duplicates&amp;" grades found for this course number.",""))</f>
        <v/>
      </c>
      <c r="K109" s="24"/>
      <c r="L109" s="24"/>
      <c r="M109" s="24"/>
      <c r="N109" s="24"/>
      <c r="O109" s="24"/>
      <c r="P109" s="24"/>
      <c r="Q109" s="24"/>
    </row>
    <row r="110" spans="1:17" x14ac:dyDescent="0.3">
      <c r="A110" t="s">
        <v>337</v>
      </c>
      <c r="B110" s="19" t="s">
        <v>338</v>
      </c>
      <c r="C110" t="s">
        <v>339</v>
      </c>
      <c r="E110" t="s">
        <v>32</v>
      </c>
      <c r="G110" s="20" t="str" cm="1">
        <f t="array" ref="G110">_xlfn.LET(_xlpm.res,MIN(_xlfn.MAP(_xlfn.TEXTSPLIT(_xlfn.CONCAT(C110,",",D110),",",,TRUE),_xlfn.LAMBDA(_xlpm.cnumber,_xlfn.IFNA(_xlfn.XLOOKUP(_xlfn.XLOOKUP(_xlpm.cnumber,'KUSSS DUMP'!D$2:D1002,'KUSSS DUMP'!C$2:C1002),Grade,Number,"Not found"),10)))),IF(_xlpm.res=10,"Not found",_xlpm.res))</f>
        <v>Not found</v>
      </c>
      <c r="H110" s="27">
        <v>1.5</v>
      </c>
      <c r="I110" s="22" t="str">
        <f>_xlfn.LET(_xlpm.duplicates,COUNTIF('KUSSS DUMP'!D$2:D1108,C110),IF(_xlpm.duplicates&gt;1,"Action required: "&amp;_xlpm.duplicates&amp;" grades found for this course number.",""))</f>
        <v/>
      </c>
      <c r="K110" s="24"/>
      <c r="L110" s="24"/>
      <c r="M110" s="24"/>
      <c r="N110" s="24"/>
      <c r="O110" s="24"/>
      <c r="P110" s="24"/>
      <c r="Q110" s="24"/>
    </row>
    <row r="111" spans="1:17" x14ac:dyDescent="0.3">
      <c r="A111" t="s">
        <v>340</v>
      </c>
      <c r="B111" s="19" t="s">
        <v>341</v>
      </c>
      <c r="C111" t="s">
        <v>342</v>
      </c>
      <c r="E111" t="s">
        <v>32</v>
      </c>
      <c r="G111" s="20" t="str" cm="1">
        <f t="array" ref="G111">_xlfn.LET(_xlpm.res,MIN(_xlfn.MAP(_xlfn.TEXTSPLIT(_xlfn.CONCAT(C111,",",D111),",",,TRUE),_xlfn.LAMBDA(_xlpm.cnumber,_xlfn.IFNA(_xlfn.XLOOKUP(_xlfn.XLOOKUP(_xlpm.cnumber,'KUSSS DUMP'!D$2:D1003,'KUSSS DUMP'!C$2:C1003),Grade,Number,"Not found"),10)))),IF(_xlpm.res=10,"Not found",_xlpm.res))</f>
        <v>Not found</v>
      </c>
      <c r="H111" s="27">
        <v>3</v>
      </c>
      <c r="I111" s="22" t="str">
        <f>_xlfn.LET(_xlpm.duplicates,COUNTIF('KUSSS DUMP'!D$2:D1109,C111),IF(_xlpm.duplicates&gt;1,"Action required: "&amp;_xlpm.duplicates&amp;" grades found for this course number.",""))</f>
        <v/>
      </c>
      <c r="K111" s="24"/>
      <c r="L111" s="24"/>
      <c r="M111" s="24"/>
      <c r="N111" s="24"/>
      <c r="O111" s="24"/>
      <c r="P111" s="24"/>
      <c r="Q111" s="24"/>
    </row>
    <row r="112" spans="1:17" x14ac:dyDescent="0.3">
      <c r="A112" t="s">
        <v>343</v>
      </c>
      <c r="B112" s="19" t="s">
        <v>344</v>
      </c>
      <c r="C112" t="s">
        <v>345</v>
      </c>
      <c r="E112" t="s">
        <v>32</v>
      </c>
      <c r="G112" s="20" t="str" cm="1">
        <f t="array" ref="G112">_xlfn.LET(_xlpm.res,MIN(_xlfn.MAP(_xlfn.TEXTSPLIT(_xlfn.CONCAT(C112,",",D112),",",,TRUE),_xlfn.LAMBDA(_xlpm.cnumber,_xlfn.IFNA(_xlfn.XLOOKUP(_xlfn.XLOOKUP(_xlpm.cnumber,'KUSSS DUMP'!D$2:D1004,'KUSSS DUMP'!C$2:C1004),Grade,Number,"Not found"),10)))),IF(_xlpm.res=10,"Not found",_xlpm.res))</f>
        <v>Not found</v>
      </c>
      <c r="H112" s="27">
        <v>3</v>
      </c>
      <c r="I112" s="22" t="str">
        <f>_xlfn.LET(_xlpm.duplicates,COUNTIF('KUSSS DUMP'!D$2:D1110,C112),IF(_xlpm.duplicates&gt;1,"Action required: "&amp;_xlpm.duplicates&amp;" grades found for this course number.",""))</f>
        <v/>
      </c>
      <c r="K112" s="24"/>
      <c r="L112" s="24"/>
      <c r="M112" s="24"/>
      <c r="N112" s="24"/>
      <c r="O112" s="24"/>
      <c r="P112" s="24"/>
      <c r="Q112" s="24"/>
    </row>
    <row r="113" spans="1:17" x14ac:dyDescent="0.3">
      <c r="A113" t="s">
        <v>346</v>
      </c>
      <c r="B113" s="19" t="s">
        <v>347</v>
      </c>
      <c r="C113" t="s">
        <v>348</v>
      </c>
      <c r="E113" t="s">
        <v>32</v>
      </c>
      <c r="G113" s="20" t="str" cm="1">
        <f t="array" ref="G113">_xlfn.LET(_xlpm.res,MIN(_xlfn.MAP(_xlfn.TEXTSPLIT(_xlfn.CONCAT(C113,",",D113),",",,TRUE),_xlfn.LAMBDA(_xlpm.cnumber,_xlfn.IFNA(_xlfn.XLOOKUP(_xlfn.XLOOKUP(_xlpm.cnumber,'KUSSS DUMP'!D$2:D1005,'KUSSS DUMP'!C$2:C1005),Grade,Number,"Not found"),10)))),IF(_xlpm.res=10,"Not found",_xlpm.res))</f>
        <v>Not found</v>
      </c>
      <c r="H113" s="27">
        <v>3</v>
      </c>
      <c r="I113" s="22" t="str">
        <f>_xlfn.LET(_xlpm.duplicates,COUNTIF('KUSSS DUMP'!D$2:D1111,C113),IF(_xlpm.duplicates&gt;1,"Action required: "&amp;_xlpm.duplicates&amp;" grades found for this course number.",""))</f>
        <v/>
      </c>
      <c r="K113" s="24"/>
      <c r="L113" s="24"/>
      <c r="M113" s="24"/>
      <c r="N113" s="24"/>
      <c r="O113" s="24"/>
      <c r="P113" s="24"/>
      <c r="Q113" s="24"/>
    </row>
    <row r="114" spans="1:17" x14ac:dyDescent="0.3">
      <c r="A114" t="s">
        <v>349</v>
      </c>
      <c r="B114" s="19" t="s">
        <v>350</v>
      </c>
      <c r="C114" t="s">
        <v>351</v>
      </c>
      <c r="E114" t="s">
        <v>32</v>
      </c>
      <c r="G114" s="20" t="str" cm="1">
        <f t="array" ref="G114">_xlfn.LET(_xlpm.res,MIN(_xlfn.MAP(_xlfn.TEXTSPLIT(_xlfn.CONCAT(C114,",",D114),",",,TRUE),_xlfn.LAMBDA(_xlpm.cnumber,_xlfn.IFNA(_xlfn.XLOOKUP(_xlfn.XLOOKUP(_xlpm.cnumber,'KUSSS DUMP'!D$2:D1006,'KUSSS DUMP'!C$2:C1006),Grade,Number,"Not found"),10)))),IF(_xlpm.res=10,"Not found",_xlpm.res))</f>
        <v>Not found</v>
      </c>
      <c r="H114" s="27">
        <v>3</v>
      </c>
      <c r="I114" s="22" t="str">
        <f>_xlfn.LET(_xlpm.duplicates,COUNTIF('KUSSS DUMP'!D$2:D1112,C114),IF(_xlpm.duplicates&gt;1,"Action required: "&amp;_xlpm.duplicates&amp;" grades found for this course number.",""))</f>
        <v/>
      </c>
      <c r="K114" s="24"/>
      <c r="L114" s="24"/>
      <c r="M114" s="24"/>
      <c r="N114" s="24"/>
      <c r="O114" s="24"/>
      <c r="P114" s="24"/>
      <c r="Q114" s="24"/>
    </row>
    <row r="115" spans="1:17" x14ac:dyDescent="0.3">
      <c r="A115" t="s">
        <v>352</v>
      </c>
      <c r="B115" s="19" t="s">
        <v>353</v>
      </c>
      <c r="C115" t="s">
        <v>354</v>
      </c>
      <c r="E115" t="s">
        <v>32</v>
      </c>
      <c r="G115" s="20" t="str" cm="1">
        <f t="array" ref="G115">_xlfn.LET(_xlpm.res,MIN(_xlfn.MAP(_xlfn.TEXTSPLIT(_xlfn.CONCAT(C115,",",D115),",",,TRUE),_xlfn.LAMBDA(_xlpm.cnumber,_xlfn.IFNA(_xlfn.XLOOKUP(_xlfn.XLOOKUP(_xlpm.cnumber,'KUSSS DUMP'!D$2:D1007,'KUSSS DUMP'!C$2:C1007),Grade,Number,"Not found"),10)))),IF(_xlpm.res=10,"Not found",_xlpm.res))</f>
        <v>Not found</v>
      </c>
      <c r="H115" s="27">
        <v>3</v>
      </c>
      <c r="I115" s="22" t="str">
        <f>_xlfn.LET(_xlpm.duplicates,COUNTIF('KUSSS DUMP'!D$2:D1113,C115),IF(_xlpm.duplicates&gt;1,"Action required: "&amp;_xlpm.duplicates&amp;" grades found for this course number.",""))</f>
        <v/>
      </c>
      <c r="K115" s="24"/>
      <c r="L115" s="24"/>
      <c r="M115" s="24"/>
      <c r="N115" s="24"/>
      <c r="O115" s="24"/>
      <c r="P115" s="24"/>
      <c r="Q115" s="24"/>
    </row>
    <row r="116" spans="1:17" x14ac:dyDescent="0.3">
      <c r="A116" t="s">
        <v>355</v>
      </c>
      <c r="B116" s="19" t="s">
        <v>356</v>
      </c>
      <c r="C116" t="s">
        <v>357</v>
      </c>
      <c r="E116" t="s">
        <v>32</v>
      </c>
      <c r="G116" s="20" t="str" cm="1">
        <f t="array" ref="G116">_xlfn.LET(_xlpm.res,MIN(_xlfn.MAP(_xlfn.TEXTSPLIT(_xlfn.CONCAT(C116,",",D116),",",,TRUE),_xlfn.LAMBDA(_xlpm.cnumber,_xlfn.IFNA(_xlfn.XLOOKUP(_xlfn.XLOOKUP(_xlpm.cnumber,'KUSSS DUMP'!D$2:D1008,'KUSSS DUMP'!C$2:C1008),Grade,Number,"Not found"),10)))),IF(_xlpm.res=10,"Not found",_xlpm.res))</f>
        <v>Not found</v>
      </c>
      <c r="H116" s="27">
        <v>4.5</v>
      </c>
      <c r="I116" s="22" t="str">
        <f>_xlfn.LET(_xlpm.duplicates,COUNTIF('KUSSS DUMP'!D$2:D1114,C116),IF(_xlpm.duplicates&gt;1,"Action required: "&amp;_xlpm.duplicates&amp;" grades found for this course number.",""))</f>
        <v/>
      </c>
      <c r="K116" s="24"/>
      <c r="L116" s="24"/>
      <c r="M116" s="24"/>
      <c r="N116" s="24"/>
      <c r="O116" s="24"/>
      <c r="P116" s="24"/>
      <c r="Q116" s="24"/>
    </row>
    <row r="117" spans="1:17" x14ac:dyDescent="0.3">
      <c r="A117" t="s">
        <v>358</v>
      </c>
      <c r="B117" s="19" t="s">
        <v>359</v>
      </c>
      <c r="C117" t="s">
        <v>360</v>
      </c>
      <c r="E117" t="s">
        <v>32</v>
      </c>
      <c r="G117" s="20" t="str" cm="1">
        <f t="array" ref="G117">_xlfn.LET(_xlpm.res,MIN(_xlfn.MAP(_xlfn.TEXTSPLIT(_xlfn.CONCAT(C117,",",D117),",",,TRUE),_xlfn.LAMBDA(_xlpm.cnumber,_xlfn.IFNA(_xlfn.XLOOKUP(_xlfn.XLOOKUP(_xlpm.cnumber,'KUSSS DUMP'!D$2:D1009,'KUSSS DUMP'!C$2:C1009),Grade,Number,"Not found"),10)))),IF(_xlpm.res=10,"Not found",_xlpm.res))</f>
        <v>Not found</v>
      </c>
      <c r="H117" s="27">
        <v>1.5</v>
      </c>
      <c r="I117" s="22" t="str">
        <f>_xlfn.LET(_xlpm.duplicates,COUNTIF('KUSSS DUMP'!D$2:D1115,C117),IF(_xlpm.duplicates&gt;1,"Action required: "&amp;_xlpm.duplicates&amp;" grades found for this course number.",""))</f>
        <v/>
      </c>
      <c r="K117" s="24"/>
      <c r="L117" s="24"/>
      <c r="M117" s="24"/>
      <c r="N117" s="24"/>
      <c r="O117" s="24"/>
      <c r="P117" s="24"/>
      <c r="Q117" s="24"/>
    </row>
    <row r="118" spans="1:17" x14ac:dyDescent="0.3">
      <c r="A118" t="s">
        <v>361</v>
      </c>
      <c r="B118" s="19" t="s">
        <v>362</v>
      </c>
      <c r="C118" t="s">
        <v>363</v>
      </c>
      <c r="E118" t="s">
        <v>32</v>
      </c>
      <c r="G118" s="20" t="str" cm="1">
        <f t="array" ref="G118">_xlfn.LET(_xlpm.res,MIN(_xlfn.MAP(_xlfn.TEXTSPLIT(_xlfn.CONCAT(C118,",",D118),",",,TRUE),_xlfn.LAMBDA(_xlpm.cnumber,_xlfn.IFNA(_xlfn.XLOOKUP(_xlfn.XLOOKUP(_xlpm.cnumber,'KUSSS DUMP'!D$2:D1010,'KUSSS DUMP'!C$2:C1010),Grade,Number,"Not found"),10)))),IF(_xlpm.res=10,"Not found",_xlpm.res))</f>
        <v>Not found</v>
      </c>
      <c r="H118" s="27">
        <v>3</v>
      </c>
      <c r="I118" s="22" t="str">
        <f>_xlfn.LET(_xlpm.duplicates,COUNTIF('KUSSS DUMP'!D$2:D1116,C118),IF(_xlpm.duplicates&gt;1,"Action required: "&amp;_xlpm.duplicates&amp;" grades found for this course number.",""))</f>
        <v/>
      </c>
      <c r="K118" s="24"/>
      <c r="L118" s="24"/>
      <c r="M118" s="24"/>
      <c r="N118" s="24"/>
      <c r="O118" s="24"/>
      <c r="P118" s="24"/>
      <c r="Q118" s="24"/>
    </row>
    <row r="119" spans="1:17" x14ac:dyDescent="0.3">
      <c r="A119" t="s">
        <v>364</v>
      </c>
      <c r="B119" s="19" t="s">
        <v>365</v>
      </c>
      <c r="C119" t="s">
        <v>366</v>
      </c>
      <c r="E119" t="s">
        <v>32</v>
      </c>
      <c r="G119" s="20" t="str" cm="1">
        <f t="array" ref="G119">_xlfn.LET(_xlpm.res,MIN(_xlfn.MAP(_xlfn.TEXTSPLIT(_xlfn.CONCAT(C119,",",D119),",",,TRUE),_xlfn.LAMBDA(_xlpm.cnumber,_xlfn.IFNA(_xlfn.XLOOKUP(_xlfn.XLOOKUP(_xlpm.cnumber,'KUSSS DUMP'!D$2:D1011,'KUSSS DUMP'!C$2:C1011),Grade,Number,"Not found"),10)))),IF(_xlpm.res=10,"Not found",_xlpm.res))</f>
        <v>Not found</v>
      </c>
      <c r="H119" s="27">
        <v>1.5</v>
      </c>
      <c r="I119" s="22" t="str">
        <f>_xlfn.LET(_xlpm.duplicates,COUNTIF('KUSSS DUMP'!D$2:D1117,C119),IF(_xlpm.duplicates&gt;1,"Action required: "&amp;_xlpm.duplicates&amp;" grades found for this course number.",""))</f>
        <v/>
      </c>
      <c r="K119" s="24"/>
      <c r="L119" s="24"/>
      <c r="M119" s="24"/>
      <c r="N119" s="24"/>
      <c r="O119" s="24"/>
      <c r="P119" s="24"/>
      <c r="Q119" s="24"/>
    </row>
    <row r="120" spans="1:17" x14ac:dyDescent="0.3">
      <c r="A120" t="s">
        <v>367</v>
      </c>
      <c r="B120" s="19" t="s">
        <v>368</v>
      </c>
      <c r="C120" t="s">
        <v>369</v>
      </c>
      <c r="E120" t="s">
        <v>32</v>
      </c>
      <c r="G120" s="20" t="str" cm="1">
        <f t="array" ref="G120">_xlfn.LET(_xlpm.res,MIN(_xlfn.MAP(_xlfn.TEXTSPLIT(_xlfn.CONCAT(C120,",",D120),",",,TRUE),_xlfn.LAMBDA(_xlpm.cnumber,_xlfn.IFNA(_xlfn.XLOOKUP(_xlfn.XLOOKUP(_xlpm.cnumber,'KUSSS DUMP'!D$2:D1012,'KUSSS DUMP'!C$2:C1012),Grade,Number,"Not found"),10)))),IF(_xlpm.res=10,"Not found",_xlpm.res))</f>
        <v>Not found</v>
      </c>
      <c r="H120" s="27">
        <v>3</v>
      </c>
      <c r="I120" s="22" t="str">
        <f>_xlfn.LET(_xlpm.duplicates,COUNTIF('KUSSS DUMP'!D$2:D1118,C120),IF(_xlpm.duplicates&gt;1,"Action required: "&amp;_xlpm.duplicates&amp;" grades found for this course number.",""))</f>
        <v/>
      </c>
      <c r="K120" s="24"/>
      <c r="L120" s="24"/>
      <c r="M120" s="24"/>
      <c r="N120" s="24"/>
      <c r="O120" s="24"/>
      <c r="P120" s="24"/>
      <c r="Q120" s="24"/>
    </row>
    <row r="121" spans="1:17" x14ac:dyDescent="0.3">
      <c r="A121" t="s">
        <v>370</v>
      </c>
      <c r="B121" s="19" t="s">
        <v>371</v>
      </c>
      <c r="C121" t="s">
        <v>372</v>
      </c>
      <c r="E121" t="s">
        <v>32</v>
      </c>
      <c r="G121" s="20" t="str" cm="1">
        <f t="array" ref="G121">_xlfn.LET(_xlpm.res,MIN(_xlfn.MAP(_xlfn.TEXTSPLIT(_xlfn.CONCAT(C121,",",D121),",",,TRUE),_xlfn.LAMBDA(_xlpm.cnumber,_xlfn.IFNA(_xlfn.XLOOKUP(_xlfn.XLOOKUP(_xlpm.cnumber,'KUSSS DUMP'!D$2:D1013,'KUSSS DUMP'!C$2:C1013),Grade,Number,"Not found"),10)))),IF(_xlpm.res=10,"Not found",_xlpm.res))</f>
        <v>Not found</v>
      </c>
      <c r="H121" s="27">
        <v>3</v>
      </c>
      <c r="I121" s="22" t="str">
        <f>_xlfn.LET(_xlpm.duplicates,COUNTIF('KUSSS DUMP'!D$2:D1119,C121),IF(_xlpm.duplicates&gt;1,"Action required: "&amp;_xlpm.duplicates&amp;" grades found for this course number.",""))</f>
        <v/>
      </c>
      <c r="K121" s="24"/>
      <c r="L121" s="24"/>
      <c r="M121" s="24"/>
      <c r="N121" s="24"/>
      <c r="O121" s="24"/>
      <c r="P121" s="24"/>
      <c r="Q121" s="24"/>
    </row>
    <row r="122" spans="1:17" x14ac:dyDescent="0.3">
      <c r="A122" t="s">
        <v>373</v>
      </c>
      <c r="B122" s="19" t="s">
        <v>374</v>
      </c>
      <c r="C122" t="s">
        <v>375</v>
      </c>
      <c r="E122" t="s">
        <v>32</v>
      </c>
      <c r="G122" s="20" t="str" cm="1">
        <f t="array" ref="G122">_xlfn.LET(_xlpm.res,MIN(_xlfn.MAP(_xlfn.TEXTSPLIT(_xlfn.CONCAT(C122,",",D122),",",,TRUE),_xlfn.LAMBDA(_xlpm.cnumber,_xlfn.IFNA(_xlfn.XLOOKUP(_xlfn.XLOOKUP(_xlpm.cnumber,'KUSSS DUMP'!D$2:D1014,'KUSSS DUMP'!C$2:C1014),Grade,Number,"Not found"),10)))),IF(_xlpm.res=10,"Not found",_xlpm.res))</f>
        <v>Not found</v>
      </c>
      <c r="H122" s="27">
        <v>3</v>
      </c>
      <c r="I122" s="22" t="str">
        <f>_xlfn.LET(_xlpm.duplicates,COUNTIF('KUSSS DUMP'!D$2:D1120,C122),IF(_xlpm.duplicates&gt;1,"Action required: "&amp;_xlpm.duplicates&amp;" grades found for this course number.",""))</f>
        <v/>
      </c>
      <c r="K122" s="24"/>
      <c r="L122" s="24"/>
      <c r="M122" s="24"/>
      <c r="N122" s="24"/>
      <c r="O122" s="24"/>
      <c r="P122" s="24"/>
      <c r="Q122" s="24"/>
    </row>
    <row r="123" spans="1:17" x14ac:dyDescent="0.3">
      <c r="A123" t="s">
        <v>376</v>
      </c>
      <c r="B123" s="19" t="s">
        <v>377</v>
      </c>
      <c r="C123" t="s">
        <v>378</v>
      </c>
      <c r="E123" t="s">
        <v>32</v>
      </c>
      <c r="G123" s="20" t="str" cm="1">
        <f t="array" ref="G123">_xlfn.LET(_xlpm.res,MIN(_xlfn.MAP(_xlfn.TEXTSPLIT(_xlfn.CONCAT(C123,",",D123),",",,TRUE),_xlfn.LAMBDA(_xlpm.cnumber,_xlfn.IFNA(_xlfn.XLOOKUP(_xlfn.XLOOKUP(_xlpm.cnumber,'KUSSS DUMP'!D$2:D1015,'KUSSS DUMP'!C$2:C1015),Grade,Number,"Not found"),10)))),IF(_xlpm.res=10,"Not found",_xlpm.res))</f>
        <v>Not found</v>
      </c>
      <c r="H123" s="27">
        <v>3</v>
      </c>
      <c r="I123" s="22" t="str">
        <f>_xlfn.LET(_xlpm.duplicates,COUNTIF('KUSSS DUMP'!D$2:D1121,C123),IF(_xlpm.duplicates&gt;1,"Action required: "&amp;_xlpm.duplicates&amp;" grades found for this course number.",""))</f>
        <v/>
      </c>
      <c r="K123" s="24"/>
      <c r="L123" s="24"/>
      <c r="M123" s="24"/>
      <c r="N123" s="24"/>
      <c r="O123" s="24"/>
      <c r="P123" s="24"/>
      <c r="Q123" s="24"/>
    </row>
    <row r="124" spans="1:17" x14ac:dyDescent="0.3">
      <c r="A124" t="s">
        <v>379</v>
      </c>
      <c r="B124" s="19" t="s">
        <v>380</v>
      </c>
      <c r="C124" t="s">
        <v>381</v>
      </c>
      <c r="E124" t="s">
        <v>32</v>
      </c>
      <c r="G124" s="20" t="str" cm="1">
        <f t="array" ref="G124">_xlfn.LET(_xlpm.res,MIN(_xlfn.MAP(_xlfn.TEXTSPLIT(_xlfn.CONCAT(C124,",",D124),",",,TRUE),_xlfn.LAMBDA(_xlpm.cnumber,_xlfn.IFNA(_xlfn.XLOOKUP(_xlfn.XLOOKUP(_xlpm.cnumber,'KUSSS DUMP'!D$2:D1016,'KUSSS DUMP'!C$2:C1016),Grade,Number,"Not found"),10)))),IF(_xlpm.res=10,"Not found",_xlpm.res))</f>
        <v>Not found</v>
      </c>
      <c r="H124" s="27">
        <v>1.5</v>
      </c>
      <c r="I124" s="22" t="str">
        <f>_xlfn.LET(_xlpm.duplicates,COUNTIF('KUSSS DUMP'!D$2:D1122,C124),IF(_xlpm.duplicates&gt;1,"Action required: "&amp;_xlpm.duplicates&amp;" grades found for this course number.",""))</f>
        <v/>
      </c>
      <c r="K124" s="24"/>
      <c r="L124" s="24"/>
      <c r="M124" s="24"/>
      <c r="N124" s="24"/>
      <c r="O124" s="24"/>
      <c r="P124" s="24"/>
      <c r="Q124" s="24"/>
    </row>
    <row r="125" spans="1:17" x14ac:dyDescent="0.3">
      <c r="A125" t="s">
        <v>382</v>
      </c>
      <c r="B125" s="19" t="s">
        <v>383</v>
      </c>
      <c r="C125" t="s">
        <v>384</v>
      </c>
      <c r="E125" t="s">
        <v>32</v>
      </c>
      <c r="G125" s="20" t="str" cm="1">
        <f t="array" ref="G125">_xlfn.LET(_xlpm.res,MIN(_xlfn.MAP(_xlfn.TEXTSPLIT(_xlfn.CONCAT(C125,",",D125),",",,TRUE),_xlfn.LAMBDA(_xlpm.cnumber,_xlfn.IFNA(_xlfn.XLOOKUP(_xlfn.XLOOKUP(_xlpm.cnumber,'KUSSS DUMP'!D$2:D1017,'KUSSS DUMP'!C$2:C1017),Grade,Number,"Not found"),10)))),IF(_xlpm.res=10,"Not found",_xlpm.res))</f>
        <v>Not found</v>
      </c>
      <c r="H125" s="27">
        <v>3</v>
      </c>
      <c r="I125" s="22" t="str">
        <f>_xlfn.LET(_xlpm.duplicates,COUNTIF('KUSSS DUMP'!D$2:D1123,C125),IF(_xlpm.duplicates&gt;1,"Action required: "&amp;_xlpm.duplicates&amp;" grades found for this course number.",""))</f>
        <v/>
      </c>
      <c r="K125" s="24"/>
      <c r="L125" s="24"/>
      <c r="M125" s="24"/>
      <c r="N125" s="24"/>
      <c r="O125" s="24"/>
      <c r="P125" s="24"/>
      <c r="Q125" s="24"/>
    </row>
    <row r="126" spans="1:17" x14ac:dyDescent="0.3">
      <c r="A126" t="s">
        <v>385</v>
      </c>
      <c r="B126" s="19" t="s">
        <v>386</v>
      </c>
      <c r="C126" t="s">
        <v>387</v>
      </c>
      <c r="E126" t="s">
        <v>32</v>
      </c>
      <c r="G126" s="20" t="str" cm="1">
        <f t="array" ref="G126">_xlfn.LET(_xlpm.res,MIN(_xlfn.MAP(_xlfn.TEXTSPLIT(_xlfn.CONCAT(C126,",",D126),",",,TRUE),_xlfn.LAMBDA(_xlpm.cnumber,_xlfn.IFNA(_xlfn.XLOOKUP(_xlfn.XLOOKUP(_xlpm.cnumber,'KUSSS DUMP'!D$2:D1018,'KUSSS DUMP'!C$2:C1018),Grade,Number,"Not found"),10)))),IF(_xlpm.res=10,"Not found",_xlpm.res))</f>
        <v>Not found</v>
      </c>
      <c r="H126" s="27">
        <v>3</v>
      </c>
      <c r="I126" s="22" t="str">
        <f>_xlfn.LET(_xlpm.duplicates,COUNTIF('KUSSS DUMP'!D$2:D1124,C126),IF(_xlpm.duplicates&gt;1,"Action required: "&amp;_xlpm.duplicates&amp;" grades found for this course number.",""))</f>
        <v/>
      </c>
      <c r="K126" s="24"/>
      <c r="L126" s="24"/>
      <c r="M126" s="24"/>
      <c r="N126" s="24"/>
      <c r="O126" s="24"/>
      <c r="P126" s="24"/>
      <c r="Q126" s="24"/>
    </row>
    <row r="127" spans="1:17" x14ac:dyDescent="0.3">
      <c r="A127" t="s">
        <v>388</v>
      </c>
      <c r="B127" s="19" t="s">
        <v>389</v>
      </c>
      <c r="C127" t="s">
        <v>390</v>
      </c>
      <c r="E127" t="s">
        <v>32</v>
      </c>
      <c r="G127" s="20" t="str" cm="1">
        <f t="array" ref="G127">_xlfn.LET(_xlpm.res,MIN(_xlfn.MAP(_xlfn.TEXTSPLIT(_xlfn.CONCAT(C127,",",D127),",",,TRUE),_xlfn.LAMBDA(_xlpm.cnumber,_xlfn.IFNA(_xlfn.XLOOKUP(_xlfn.XLOOKUP(_xlpm.cnumber,'KUSSS DUMP'!D$2:D1019,'KUSSS DUMP'!C$2:C1019),Grade,Number,"Not found"),10)))),IF(_xlpm.res=10,"Not found",_xlpm.res))</f>
        <v>Not found</v>
      </c>
      <c r="H127" s="27">
        <v>3</v>
      </c>
      <c r="I127" s="22" t="str">
        <f>_xlfn.LET(_xlpm.duplicates,COUNTIF('KUSSS DUMP'!D$2:D1125,C127),IF(_xlpm.duplicates&gt;1,"Action required: "&amp;_xlpm.duplicates&amp;" grades found for this course number.",""))</f>
        <v/>
      </c>
      <c r="K127" s="24"/>
      <c r="L127" s="24"/>
      <c r="M127" s="24"/>
      <c r="N127" s="24"/>
      <c r="O127" s="24"/>
      <c r="P127" s="24"/>
      <c r="Q127" s="24"/>
    </row>
    <row r="128" spans="1:17" x14ac:dyDescent="0.3">
      <c r="A128" t="s">
        <v>391</v>
      </c>
      <c r="B128" s="19" t="s">
        <v>392</v>
      </c>
      <c r="C128" t="s">
        <v>393</v>
      </c>
      <c r="E128" t="s">
        <v>32</v>
      </c>
      <c r="G128" s="20" t="str" cm="1">
        <f t="array" ref="G128">_xlfn.LET(_xlpm.res,MIN(_xlfn.MAP(_xlfn.TEXTSPLIT(_xlfn.CONCAT(C128,",",D128),",",,TRUE),_xlfn.LAMBDA(_xlpm.cnumber,_xlfn.IFNA(_xlfn.XLOOKUP(_xlfn.XLOOKUP(_xlpm.cnumber,'KUSSS DUMP'!D$2:D1020,'KUSSS DUMP'!C$2:C1020),Grade,Number,"Not found"),10)))),IF(_xlpm.res=10,"Not found",_xlpm.res))</f>
        <v>Not found</v>
      </c>
      <c r="H128" s="27">
        <v>3</v>
      </c>
      <c r="I128" s="22" t="str">
        <f>_xlfn.LET(_xlpm.duplicates,COUNTIF('KUSSS DUMP'!D$2:D1126,C128),IF(_xlpm.duplicates&gt;1,"Action required: "&amp;_xlpm.duplicates&amp;" grades found for this course number.",""))</f>
        <v/>
      </c>
      <c r="K128" s="24"/>
      <c r="L128" s="24"/>
      <c r="M128" s="24"/>
      <c r="N128" s="24"/>
      <c r="O128" s="24"/>
      <c r="P128" s="24"/>
      <c r="Q128" s="24"/>
    </row>
    <row r="129" spans="1:17" x14ac:dyDescent="0.3">
      <c r="A129" t="s">
        <v>394</v>
      </c>
      <c r="B129" s="19" t="s">
        <v>395</v>
      </c>
      <c r="C129" t="s">
        <v>396</v>
      </c>
      <c r="E129" t="s">
        <v>32</v>
      </c>
      <c r="G129" s="20" t="str" cm="1">
        <f t="array" ref="G129">_xlfn.LET(_xlpm.res,MIN(_xlfn.MAP(_xlfn.TEXTSPLIT(_xlfn.CONCAT(C129,",",D129),",",,TRUE),_xlfn.LAMBDA(_xlpm.cnumber,_xlfn.IFNA(_xlfn.XLOOKUP(_xlfn.XLOOKUP(_xlpm.cnumber,'KUSSS DUMP'!D$2:D1021,'KUSSS DUMP'!C$2:C1021),Grade,Number,"Not found"),10)))),IF(_xlpm.res=10,"Not found",_xlpm.res))</f>
        <v>Not found</v>
      </c>
      <c r="H129" s="27">
        <v>1.5</v>
      </c>
      <c r="I129" s="22" t="str">
        <f>_xlfn.LET(_xlpm.duplicates,COUNTIF('KUSSS DUMP'!D$2:D1127,C129),IF(_xlpm.duplicates&gt;1,"Action required: "&amp;_xlpm.duplicates&amp;" grades found for this course number.",""))</f>
        <v/>
      </c>
      <c r="K129" s="24"/>
      <c r="L129" s="24"/>
      <c r="M129" s="24"/>
      <c r="N129" s="24"/>
      <c r="O129" s="24"/>
      <c r="P129" s="24"/>
      <c r="Q129" s="24"/>
    </row>
    <row r="130" spans="1:17" x14ac:dyDescent="0.3">
      <c r="A130" t="s">
        <v>397</v>
      </c>
      <c r="B130" s="19" t="s">
        <v>398</v>
      </c>
      <c r="C130" t="s">
        <v>399</v>
      </c>
      <c r="E130" t="s">
        <v>32</v>
      </c>
      <c r="G130" s="20" t="str" cm="1">
        <f t="array" ref="G130">_xlfn.LET(_xlpm.res,MIN(_xlfn.MAP(_xlfn.TEXTSPLIT(_xlfn.CONCAT(C130,",",D130),",",,TRUE),_xlfn.LAMBDA(_xlpm.cnumber,_xlfn.IFNA(_xlfn.XLOOKUP(_xlfn.XLOOKUP(_xlpm.cnumber,'KUSSS DUMP'!D$2:D1022,'KUSSS DUMP'!C$2:C1022),Grade,Number,"Not found"),10)))),IF(_xlpm.res=10,"Not found",_xlpm.res))</f>
        <v>Not found</v>
      </c>
      <c r="H130" s="27">
        <v>3</v>
      </c>
      <c r="I130" s="22" t="str">
        <f>_xlfn.LET(_xlpm.duplicates,COUNTIF('KUSSS DUMP'!D$2:D1128,C130),IF(_xlpm.duplicates&gt;1,"Action required: "&amp;_xlpm.duplicates&amp;" grades found for this course number.",""))</f>
        <v/>
      </c>
      <c r="K130" s="24"/>
      <c r="L130" s="24"/>
      <c r="M130" s="24"/>
      <c r="N130" s="24"/>
      <c r="O130" s="24"/>
      <c r="P130" s="24"/>
      <c r="Q130" s="24"/>
    </row>
    <row r="131" spans="1:17" x14ac:dyDescent="0.3">
      <c r="A131" t="s">
        <v>400</v>
      </c>
      <c r="B131" s="19" t="s">
        <v>401</v>
      </c>
      <c r="C131" t="s">
        <v>402</v>
      </c>
      <c r="E131" t="s">
        <v>32</v>
      </c>
      <c r="G131" s="20" t="str" cm="1">
        <f t="array" ref="G131">_xlfn.LET(_xlpm.res,MIN(_xlfn.MAP(_xlfn.TEXTSPLIT(_xlfn.CONCAT(C131,",",D131),",",,TRUE),_xlfn.LAMBDA(_xlpm.cnumber,_xlfn.IFNA(_xlfn.XLOOKUP(_xlfn.XLOOKUP(_xlpm.cnumber,'KUSSS DUMP'!D$2:D1023,'KUSSS DUMP'!C$2:C1023),Grade,Number,"Not found"),10)))),IF(_xlpm.res=10,"Not found",_xlpm.res))</f>
        <v>Not found</v>
      </c>
      <c r="H131" s="27">
        <v>3</v>
      </c>
      <c r="I131" s="22" t="str">
        <f>_xlfn.LET(_xlpm.duplicates,COUNTIF('KUSSS DUMP'!D$2:D1129,C131),IF(_xlpm.duplicates&gt;1,"Action required: "&amp;_xlpm.duplicates&amp;" grades found for this course number.",""))</f>
        <v/>
      </c>
      <c r="K131" s="24"/>
      <c r="L131" s="24"/>
      <c r="M131" s="24"/>
      <c r="N131" s="24"/>
      <c r="O131" s="24"/>
      <c r="P131" s="24"/>
      <c r="Q131" s="24"/>
    </row>
    <row r="132" spans="1:17" x14ac:dyDescent="0.3">
      <c r="A132" t="s">
        <v>403</v>
      </c>
      <c r="B132" s="19" t="s">
        <v>404</v>
      </c>
      <c r="C132" t="s">
        <v>405</v>
      </c>
      <c r="E132" t="s">
        <v>32</v>
      </c>
      <c r="G132" s="20" t="str" cm="1">
        <f t="array" ref="G132">_xlfn.LET(_xlpm.res,MIN(_xlfn.MAP(_xlfn.TEXTSPLIT(_xlfn.CONCAT(C132,",",D132),",",,TRUE),_xlfn.LAMBDA(_xlpm.cnumber,_xlfn.IFNA(_xlfn.XLOOKUP(_xlfn.XLOOKUP(_xlpm.cnumber,'KUSSS DUMP'!D$2:D1024,'KUSSS DUMP'!C$2:C1024),Grade,Number,"Not found"),10)))),IF(_xlpm.res=10,"Not found",_xlpm.res))</f>
        <v>Not found</v>
      </c>
      <c r="H132" s="27">
        <v>1.5</v>
      </c>
      <c r="I132" s="22" t="str">
        <f>_xlfn.LET(_xlpm.duplicates,COUNTIF('KUSSS DUMP'!D$2:D1130,C132),IF(_xlpm.duplicates&gt;1,"Action required: "&amp;_xlpm.duplicates&amp;" grades found for this course number.",""))</f>
        <v/>
      </c>
      <c r="K132" s="24"/>
      <c r="L132" s="24"/>
      <c r="M132" s="24"/>
      <c r="N132" s="24"/>
      <c r="O132" s="24"/>
      <c r="P132" s="24"/>
      <c r="Q132" s="24"/>
    </row>
    <row r="133" spans="1:17" x14ac:dyDescent="0.3">
      <c r="A133" t="s">
        <v>406</v>
      </c>
      <c r="B133" s="19" t="s">
        <v>407</v>
      </c>
      <c r="C133" t="s">
        <v>408</v>
      </c>
      <c r="E133" t="s">
        <v>32</v>
      </c>
      <c r="G133" s="20" t="str" cm="1">
        <f t="array" ref="G133">_xlfn.LET(_xlpm.res,MIN(_xlfn.MAP(_xlfn.TEXTSPLIT(_xlfn.CONCAT(C133,",",D133),",",,TRUE),_xlfn.LAMBDA(_xlpm.cnumber,_xlfn.IFNA(_xlfn.XLOOKUP(_xlfn.XLOOKUP(_xlpm.cnumber,'KUSSS DUMP'!D$2:D1025,'KUSSS DUMP'!C$2:C1025),Grade,Number,"Not found"),10)))),IF(_xlpm.res=10,"Not found",_xlpm.res))</f>
        <v>Not found</v>
      </c>
      <c r="H133" s="27">
        <v>1.5</v>
      </c>
      <c r="I133" s="22" t="str">
        <f>_xlfn.LET(_xlpm.duplicates,COUNTIF('KUSSS DUMP'!D$2:D1131,C133),IF(_xlpm.duplicates&gt;1,"Action required: "&amp;_xlpm.duplicates&amp;" grades found for this course number.",""))</f>
        <v/>
      </c>
      <c r="K133" s="24"/>
      <c r="L133" s="24"/>
      <c r="M133" s="24"/>
      <c r="N133" s="24"/>
      <c r="O133" s="24"/>
      <c r="P133" s="24"/>
      <c r="Q133" s="24"/>
    </row>
    <row r="134" spans="1:17" x14ac:dyDescent="0.3">
      <c r="A134" t="s">
        <v>409</v>
      </c>
      <c r="B134" s="19" t="s">
        <v>410</v>
      </c>
      <c r="C134" t="s">
        <v>411</v>
      </c>
      <c r="E134" t="s">
        <v>32</v>
      </c>
      <c r="G134" s="20" t="str" cm="1">
        <f t="array" ref="G134">_xlfn.LET(_xlpm.res,MIN(_xlfn.MAP(_xlfn.TEXTSPLIT(_xlfn.CONCAT(C134,",",D134),",",,TRUE),_xlfn.LAMBDA(_xlpm.cnumber,_xlfn.IFNA(_xlfn.XLOOKUP(_xlfn.XLOOKUP(_xlpm.cnumber,'KUSSS DUMP'!D$2:D1026,'KUSSS DUMP'!C$2:C1026),Grade,Number,"Not found"),10)))),IF(_xlpm.res=10,"Not found",_xlpm.res))</f>
        <v>Not found</v>
      </c>
      <c r="H134" s="27">
        <v>3</v>
      </c>
      <c r="I134" s="22" t="str">
        <f>_xlfn.LET(_xlpm.duplicates,COUNTIF('KUSSS DUMP'!D$2:D1132,C134),IF(_xlpm.duplicates&gt;1,"Action required: "&amp;_xlpm.duplicates&amp;" grades found for this course number.",""))</f>
        <v/>
      </c>
      <c r="K134" s="24"/>
      <c r="L134" s="24"/>
      <c r="M134" s="24"/>
      <c r="N134" s="24"/>
      <c r="O134" s="24"/>
      <c r="P134" s="24"/>
      <c r="Q134" s="24"/>
    </row>
    <row r="135" spans="1:17" x14ac:dyDescent="0.3">
      <c r="A135" t="s">
        <v>412</v>
      </c>
      <c r="B135" s="19" t="s">
        <v>413</v>
      </c>
      <c r="C135" t="s">
        <v>414</v>
      </c>
      <c r="E135" t="s">
        <v>32</v>
      </c>
      <c r="G135" s="20" t="str" cm="1">
        <f t="array" ref="G135">_xlfn.LET(_xlpm.res,MIN(_xlfn.MAP(_xlfn.TEXTSPLIT(_xlfn.CONCAT(C135,",",D135),",",,TRUE),_xlfn.LAMBDA(_xlpm.cnumber,_xlfn.IFNA(_xlfn.XLOOKUP(_xlfn.XLOOKUP(_xlpm.cnumber,'KUSSS DUMP'!D$2:D1027,'KUSSS DUMP'!C$2:C1027),Grade,Number,"Not found"),10)))),IF(_xlpm.res=10,"Not found",_xlpm.res))</f>
        <v>Not found</v>
      </c>
      <c r="H135" s="27">
        <v>4</v>
      </c>
      <c r="I135" s="22" t="str">
        <f>_xlfn.LET(_xlpm.duplicates,COUNTIF('KUSSS DUMP'!D$2:D1133,C135),IF(_xlpm.duplicates&gt;1,"Action required: "&amp;_xlpm.duplicates&amp;" grades found for this course number.",""))</f>
        <v/>
      </c>
      <c r="K135" s="24"/>
      <c r="L135" s="24"/>
      <c r="M135" s="24"/>
      <c r="N135" s="24"/>
      <c r="O135" s="24"/>
      <c r="P135" s="24"/>
      <c r="Q135" s="24"/>
    </row>
    <row r="136" spans="1:17" x14ac:dyDescent="0.3">
      <c r="A136" t="s">
        <v>415</v>
      </c>
      <c r="B136" s="19" t="s">
        <v>416</v>
      </c>
      <c r="C136" t="s">
        <v>417</v>
      </c>
      <c r="E136" t="s">
        <v>32</v>
      </c>
      <c r="G136" s="20" t="str" cm="1">
        <f t="array" ref="G136">_xlfn.LET(_xlpm.res,MIN(_xlfn.MAP(_xlfn.TEXTSPLIT(_xlfn.CONCAT(C136,",",D136),",",,TRUE),_xlfn.LAMBDA(_xlpm.cnumber,_xlfn.IFNA(_xlfn.XLOOKUP(_xlfn.XLOOKUP(_xlpm.cnumber,'KUSSS DUMP'!D$2:D1028,'KUSSS DUMP'!C$2:C1028),Grade,Number,"Not found"),10)))),IF(_xlpm.res=10,"Not found",_xlpm.res))</f>
        <v>Not found</v>
      </c>
      <c r="H136" s="27">
        <v>3</v>
      </c>
      <c r="I136" s="22" t="str">
        <f>_xlfn.LET(_xlpm.duplicates,COUNTIF('KUSSS DUMP'!D$2:D1134,C136),IF(_xlpm.duplicates&gt;1,"Action required: "&amp;_xlpm.duplicates&amp;" grades found for this course number.",""))</f>
        <v/>
      </c>
      <c r="K136" s="24"/>
      <c r="L136" s="24"/>
      <c r="M136" s="24"/>
      <c r="N136" s="24"/>
      <c r="O136" s="24"/>
      <c r="P136" s="24"/>
      <c r="Q136" s="24"/>
    </row>
    <row r="137" spans="1:17" x14ac:dyDescent="0.3">
      <c r="A137" t="s">
        <v>418</v>
      </c>
      <c r="B137" s="19" t="s">
        <v>419</v>
      </c>
      <c r="C137" t="s">
        <v>420</v>
      </c>
      <c r="E137" t="s">
        <v>32</v>
      </c>
      <c r="G137" s="20" t="str" cm="1">
        <f t="array" ref="G137">_xlfn.LET(_xlpm.res,MIN(_xlfn.MAP(_xlfn.TEXTSPLIT(_xlfn.CONCAT(C137,",",D137),",",,TRUE),_xlfn.LAMBDA(_xlpm.cnumber,_xlfn.IFNA(_xlfn.XLOOKUP(_xlfn.XLOOKUP(_xlpm.cnumber,'KUSSS DUMP'!D$2:D1029,'KUSSS DUMP'!C$2:C1029),Grade,Number,"Not found"),10)))),IF(_xlpm.res=10,"Not found",_xlpm.res))</f>
        <v>Not found</v>
      </c>
      <c r="H137" s="27">
        <v>3</v>
      </c>
      <c r="I137" s="22" t="str">
        <f>_xlfn.LET(_xlpm.duplicates,COUNTIF('KUSSS DUMP'!D$2:D1135,C137),IF(_xlpm.duplicates&gt;1,"Action required: "&amp;_xlpm.duplicates&amp;" grades found for this course number.",""))</f>
        <v/>
      </c>
      <c r="K137" s="24"/>
      <c r="L137" s="24"/>
      <c r="M137" s="24"/>
      <c r="N137" s="24"/>
      <c r="O137" s="24"/>
      <c r="P137" s="24"/>
      <c r="Q137" s="24"/>
    </row>
    <row r="138" spans="1:17" x14ac:dyDescent="0.3">
      <c r="A138" t="s">
        <v>421</v>
      </c>
      <c r="B138" s="19" t="s">
        <v>422</v>
      </c>
      <c r="C138" t="s">
        <v>423</v>
      </c>
      <c r="E138" t="s">
        <v>32</v>
      </c>
      <c r="G138" s="20" t="str" cm="1">
        <f t="array" ref="G138">_xlfn.LET(_xlpm.res,MIN(_xlfn.MAP(_xlfn.TEXTSPLIT(_xlfn.CONCAT(C138,",",D138),",",,TRUE),_xlfn.LAMBDA(_xlpm.cnumber,_xlfn.IFNA(_xlfn.XLOOKUP(_xlfn.XLOOKUP(_xlpm.cnumber,'KUSSS DUMP'!D$2:D1030,'KUSSS DUMP'!C$2:C1030),Grade,Number,"Not found"),10)))),IF(_xlpm.res=10,"Not found",_xlpm.res))</f>
        <v>Not found</v>
      </c>
      <c r="H138" s="27">
        <v>3</v>
      </c>
      <c r="I138" s="22" t="str">
        <f>_xlfn.LET(_xlpm.duplicates,COUNTIF('KUSSS DUMP'!D$2:D1136,C138),IF(_xlpm.duplicates&gt;1,"Action required: "&amp;_xlpm.duplicates&amp;" grades found for this course number.",""))</f>
        <v/>
      </c>
      <c r="K138" s="24"/>
      <c r="L138" s="24"/>
      <c r="M138" s="24"/>
      <c r="N138" s="24"/>
      <c r="O138" s="24"/>
      <c r="P138" s="24"/>
      <c r="Q138" s="24"/>
    </row>
    <row r="139" spans="1:17" x14ac:dyDescent="0.3">
      <c r="A139" t="s">
        <v>424</v>
      </c>
      <c r="B139" s="19" t="s">
        <v>425</v>
      </c>
      <c r="C139" t="s">
        <v>426</v>
      </c>
      <c r="E139" t="s">
        <v>32</v>
      </c>
      <c r="G139" s="20" t="str" cm="1">
        <f t="array" ref="G139">_xlfn.LET(_xlpm.res,MIN(_xlfn.MAP(_xlfn.TEXTSPLIT(_xlfn.CONCAT(C139,",",D139),",",,TRUE),_xlfn.LAMBDA(_xlpm.cnumber,_xlfn.IFNA(_xlfn.XLOOKUP(_xlfn.XLOOKUP(_xlpm.cnumber,'KUSSS DUMP'!D$2:D1031,'KUSSS DUMP'!C$2:C1031),Grade,Number,"Not found"),10)))),IF(_xlpm.res=10,"Not found",_xlpm.res))</f>
        <v>Not found</v>
      </c>
      <c r="H139" s="27">
        <v>4</v>
      </c>
      <c r="I139" s="22" t="str">
        <f>_xlfn.LET(_xlpm.duplicates,COUNTIF('KUSSS DUMP'!D$2:D1137,C139),IF(_xlpm.duplicates&gt;1,"Action required: "&amp;_xlpm.duplicates&amp;" grades found for this course number.",""))</f>
        <v/>
      </c>
      <c r="K139" s="24"/>
      <c r="L139" s="24"/>
      <c r="M139" s="24"/>
      <c r="N139" s="24"/>
      <c r="O139" s="24"/>
      <c r="P139" s="24"/>
      <c r="Q139" s="24"/>
    </row>
    <row r="140" spans="1:17" x14ac:dyDescent="0.3">
      <c r="A140" t="s">
        <v>427</v>
      </c>
      <c r="B140" s="19" t="s">
        <v>428</v>
      </c>
      <c r="C140" t="s">
        <v>429</v>
      </c>
      <c r="E140" t="s">
        <v>32</v>
      </c>
      <c r="G140" s="20" t="str" cm="1">
        <f t="array" ref="G140">_xlfn.LET(_xlpm.res,MIN(_xlfn.MAP(_xlfn.TEXTSPLIT(_xlfn.CONCAT(C140,",",D140),",",,TRUE),_xlfn.LAMBDA(_xlpm.cnumber,_xlfn.IFNA(_xlfn.XLOOKUP(_xlfn.XLOOKUP(_xlpm.cnumber,'KUSSS DUMP'!D$2:D1032,'KUSSS DUMP'!C$2:C1032),Grade,Number,"Not found"),10)))),IF(_xlpm.res=10,"Not found",_xlpm.res))</f>
        <v>Not found</v>
      </c>
      <c r="H140" s="27">
        <v>4</v>
      </c>
      <c r="I140" s="22" t="str">
        <f>_xlfn.LET(_xlpm.duplicates,COUNTIF('KUSSS DUMP'!D$2:D1138,C140),IF(_xlpm.duplicates&gt;1,"Action required: "&amp;_xlpm.duplicates&amp;" grades found for this course number.",""))</f>
        <v/>
      </c>
      <c r="K140" s="24"/>
      <c r="L140" s="24"/>
      <c r="M140" s="24"/>
      <c r="N140" s="24"/>
      <c r="O140" s="24"/>
      <c r="P140" s="24"/>
      <c r="Q140" s="24"/>
    </row>
    <row r="141" spans="1:17" x14ac:dyDescent="0.3">
      <c r="B141" s="19"/>
      <c r="G141" s="20"/>
      <c r="H141" s="25"/>
      <c r="I141" s="22"/>
      <c r="K141" s="24"/>
      <c r="L141" s="24"/>
      <c r="M141" s="24"/>
      <c r="N141" s="24"/>
      <c r="O141" s="24"/>
      <c r="P141" s="24"/>
      <c r="Q141" s="24"/>
    </row>
    <row r="142" spans="1:17" x14ac:dyDescent="0.3">
      <c r="A142" s="40" t="s">
        <v>430</v>
      </c>
      <c r="B142" s="40"/>
      <c r="C142" s="40"/>
      <c r="D142" s="40"/>
      <c r="E142" s="40"/>
      <c r="F142" s="40"/>
      <c r="G142" s="40"/>
      <c r="H142" s="40"/>
      <c r="I142" s="22"/>
      <c r="K142" s="24"/>
      <c r="L142" s="24"/>
      <c r="M142" s="24"/>
      <c r="N142" s="24"/>
      <c r="O142" s="24"/>
      <c r="P142" s="24"/>
      <c r="Q142" s="24"/>
    </row>
    <row r="143" spans="1:17" x14ac:dyDescent="0.3">
      <c r="A143" t="s">
        <v>431</v>
      </c>
      <c r="B143" s="19" t="s">
        <v>432</v>
      </c>
      <c r="C143" t="s">
        <v>433</v>
      </c>
      <c r="E143" t="s">
        <v>32</v>
      </c>
      <c r="G143" s="20" t="str" cm="1">
        <f t="array" ref="G143">_xlfn.LET(_xlpm.res,MIN(_xlfn.MAP(_xlfn.TEXTSPLIT(_xlfn.CONCAT(C143,",",D143),",",,TRUE),_xlfn.LAMBDA(_xlpm.cnumber,_xlfn.IFNA(_xlfn.XLOOKUP(_xlfn.XLOOKUP(_xlpm.cnumber,'KUSSS DUMP'!D$2:D1034,'KUSSS DUMP'!C$2:C1034),Grade,Number,"Not found"),10)))),IF(_xlpm.res=10,"Not found",_xlpm.res))</f>
        <v>Not found</v>
      </c>
      <c r="H143" s="27">
        <v>1.5</v>
      </c>
      <c r="I143" s="22" t="str">
        <f>_xlfn.LET(_xlpm.duplicates,COUNTIF('KUSSS DUMP'!D$2:D1141,C143),IF(_xlpm.duplicates&gt;1,"Action required: "&amp;_xlpm.duplicates&amp;" grades found for this course number.",""))</f>
        <v/>
      </c>
      <c r="K143" s="24"/>
      <c r="L143" s="24"/>
      <c r="M143" s="24"/>
      <c r="N143" s="24"/>
      <c r="O143" s="24"/>
      <c r="P143" s="24"/>
      <c r="Q143" s="24"/>
    </row>
    <row r="144" spans="1:17" x14ac:dyDescent="0.3">
      <c r="A144" t="s">
        <v>434</v>
      </c>
      <c r="B144" s="19" t="s">
        <v>435</v>
      </c>
      <c r="C144" t="s">
        <v>436</v>
      </c>
      <c r="E144" t="s">
        <v>32</v>
      </c>
      <c r="G144" s="20" t="str" cm="1">
        <f t="array" ref="G144">_xlfn.LET(_xlpm.res,MIN(_xlfn.MAP(_xlfn.TEXTSPLIT(_xlfn.CONCAT(C144,",",D144),",",,TRUE),_xlfn.LAMBDA(_xlpm.cnumber,_xlfn.IFNA(_xlfn.XLOOKUP(_xlfn.XLOOKUP(_xlpm.cnumber,'KUSSS DUMP'!D$2:D1035,'KUSSS DUMP'!C$2:C1035),Grade,Number,"Not found"),10)))),IF(_xlpm.res=10,"Not found",_xlpm.res))</f>
        <v>Not found</v>
      </c>
      <c r="H144" s="27">
        <v>1.5</v>
      </c>
      <c r="I144" s="22" t="str">
        <f>_xlfn.LET(_xlpm.duplicates,COUNTIF('KUSSS DUMP'!D$2:D1142,C144),IF(_xlpm.duplicates&gt;1,"Action required: "&amp;_xlpm.duplicates&amp;" grades found for this course number.",""))</f>
        <v/>
      </c>
      <c r="K144" s="24"/>
      <c r="L144" s="24"/>
      <c r="M144" s="24"/>
      <c r="N144" s="24"/>
      <c r="O144" s="24"/>
      <c r="P144" s="24"/>
      <c r="Q144" s="24"/>
    </row>
    <row r="145" spans="1:17" x14ac:dyDescent="0.3">
      <c r="A145" t="s">
        <v>437</v>
      </c>
      <c r="B145" s="19" t="s">
        <v>438</v>
      </c>
      <c r="C145" t="s">
        <v>439</v>
      </c>
      <c r="E145" t="s">
        <v>32</v>
      </c>
      <c r="G145" s="20" t="str" cm="1">
        <f t="array" ref="G145">_xlfn.LET(_xlpm.res,MIN(_xlfn.MAP(_xlfn.TEXTSPLIT(_xlfn.CONCAT(C145,",",D145),",",,TRUE),_xlfn.LAMBDA(_xlpm.cnumber,_xlfn.IFNA(_xlfn.XLOOKUP(_xlfn.XLOOKUP(_xlpm.cnumber,'KUSSS DUMP'!D$2:D1036,'KUSSS DUMP'!C$2:C1036),Grade,Number,"Not found"),10)))),IF(_xlpm.res=10,"Not found",_xlpm.res))</f>
        <v>Not found</v>
      </c>
      <c r="H145" s="27">
        <v>1.5</v>
      </c>
      <c r="I145" s="22" t="str">
        <f>_xlfn.LET(_xlpm.duplicates,COUNTIF('KUSSS DUMP'!D$2:D1143,C145),IF(_xlpm.duplicates&gt;1,"Action required: "&amp;_xlpm.duplicates&amp;" grades found for this course number.",""))</f>
        <v/>
      </c>
      <c r="K145" s="24"/>
      <c r="L145" s="24"/>
      <c r="M145" s="24"/>
      <c r="N145" s="24"/>
      <c r="O145" s="24"/>
      <c r="P145" s="24"/>
      <c r="Q145" s="24"/>
    </row>
    <row r="146" spans="1:17" x14ac:dyDescent="0.3">
      <c r="A146" t="s">
        <v>440</v>
      </c>
      <c r="B146" s="19" t="s">
        <v>441</v>
      </c>
      <c r="C146" t="s">
        <v>442</v>
      </c>
      <c r="E146" t="s">
        <v>32</v>
      </c>
      <c r="G146" s="20" t="str" cm="1">
        <f t="array" ref="G146">_xlfn.LET(_xlpm.res,MIN(_xlfn.MAP(_xlfn.TEXTSPLIT(_xlfn.CONCAT(C146,",",D146),",",,TRUE),_xlfn.LAMBDA(_xlpm.cnumber,_xlfn.IFNA(_xlfn.XLOOKUP(_xlfn.XLOOKUP(_xlpm.cnumber,'KUSSS DUMP'!D$2:D1037,'KUSSS DUMP'!C$2:C1037),Grade,Number,"Not found"),10)))),IF(_xlpm.res=10,"Not found",_xlpm.res))</f>
        <v>Not found</v>
      </c>
      <c r="H146" s="27">
        <v>3</v>
      </c>
      <c r="I146" s="22" t="str">
        <f>_xlfn.LET(_xlpm.duplicates,COUNTIF('KUSSS DUMP'!D$2:D1144,C146),IF(_xlpm.duplicates&gt;1,"Action required: "&amp;_xlpm.duplicates&amp;" grades found for this course number.",""))</f>
        <v/>
      </c>
      <c r="K146" s="24"/>
      <c r="L146" s="24"/>
      <c r="M146" s="24"/>
      <c r="N146" s="24"/>
      <c r="O146" s="24"/>
      <c r="P146" s="24"/>
      <c r="Q146" s="24"/>
    </row>
    <row r="147" spans="1:17" x14ac:dyDescent="0.3">
      <c r="A147" t="s">
        <v>443</v>
      </c>
      <c r="B147" s="19" t="s">
        <v>444</v>
      </c>
      <c r="C147" t="s">
        <v>445</v>
      </c>
      <c r="E147" t="s">
        <v>32</v>
      </c>
      <c r="G147" s="20" t="str" cm="1">
        <f t="array" ref="G147">_xlfn.LET(_xlpm.res,MIN(_xlfn.MAP(_xlfn.TEXTSPLIT(_xlfn.CONCAT(C147,",",D147),",",,TRUE),_xlfn.LAMBDA(_xlpm.cnumber,_xlfn.IFNA(_xlfn.XLOOKUP(_xlfn.XLOOKUP(_xlpm.cnumber,'KUSSS DUMP'!D$2:D1038,'KUSSS DUMP'!C$2:C1038),Grade,Number,"Not found"),10)))),IF(_xlpm.res=10,"Not found",_xlpm.res))</f>
        <v>Not found</v>
      </c>
      <c r="H147" s="27">
        <v>3</v>
      </c>
      <c r="I147" s="22" t="str">
        <f>_xlfn.LET(_xlpm.duplicates,COUNTIF('KUSSS DUMP'!D$2:D1145,C147),IF(_xlpm.duplicates&gt;1,"Action required: "&amp;_xlpm.duplicates&amp;" grades found for this course number.",""))</f>
        <v/>
      </c>
      <c r="K147" s="24"/>
      <c r="L147" s="24"/>
      <c r="M147" s="24"/>
      <c r="N147" s="24"/>
      <c r="O147" s="24"/>
      <c r="P147" s="24"/>
      <c r="Q147" s="24"/>
    </row>
    <row r="148" spans="1:17" x14ac:dyDescent="0.3">
      <c r="A148" t="s">
        <v>446</v>
      </c>
      <c r="B148" s="19" t="s">
        <v>447</v>
      </c>
      <c r="C148" t="s">
        <v>448</v>
      </c>
      <c r="E148" t="s">
        <v>32</v>
      </c>
      <c r="G148" s="20" t="str" cm="1">
        <f t="array" ref="G148">_xlfn.LET(_xlpm.res,MIN(_xlfn.MAP(_xlfn.TEXTSPLIT(_xlfn.CONCAT(C148,",",D148),",",,TRUE),_xlfn.LAMBDA(_xlpm.cnumber,_xlfn.IFNA(_xlfn.XLOOKUP(_xlfn.XLOOKUP(_xlpm.cnumber,'KUSSS DUMP'!D$2:D1039,'KUSSS DUMP'!C$2:C1039),Grade,Number,"Not found"),10)))),IF(_xlpm.res=10,"Not found",_xlpm.res))</f>
        <v>Not found</v>
      </c>
      <c r="H148" s="27">
        <v>3</v>
      </c>
      <c r="I148" s="22" t="str">
        <f>_xlfn.LET(_xlpm.duplicates,COUNTIF('KUSSS DUMP'!D$2:D1146,C148),IF(_xlpm.duplicates&gt;1,"Action required: "&amp;_xlpm.duplicates&amp;" grades found for this course number.",""))</f>
        <v/>
      </c>
      <c r="K148" s="24"/>
      <c r="L148" s="24"/>
      <c r="M148" s="24"/>
      <c r="N148" s="24"/>
      <c r="O148" s="24"/>
      <c r="P148" s="24"/>
      <c r="Q148" s="24"/>
    </row>
    <row r="149" spans="1:17" x14ac:dyDescent="0.3">
      <c r="A149" t="s">
        <v>449</v>
      </c>
      <c r="B149" s="19" t="s">
        <v>450</v>
      </c>
      <c r="C149" t="s">
        <v>451</v>
      </c>
      <c r="E149" t="s">
        <v>32</v>
      </c>
      <c r="G149" s="20" t="str" cm="1">
        <f t="array" ref="G149">_xlfn.LET(_xlpm.res,MIN(_xlfn.MAP(_xlfn.TEXTSPLIT(_xlfn.CONCAT(C149,",",D149),",",,TRUE),_xlfn.LAMBDA(_xlpm.cnumber,_xlfn.IFNA(_xlfn.XLOOKUP(_xlfn.XLOOKUP(_xlpm.cnumber,'KUSSS DUMP'!D$2:D1040,'KUSSS DUMP'!C$2:C1040),Grade,Number,"Not found"),10)))),IF(_xlpm.res=10,"Not found",_xlpm.res))</f>
        <v>Not found</v>
      </c>
      <c r="H149" s="27">
        <v>4.5</v>
      </c>
      <c r="I149" s="22" t="str">
        <f>_xlfn.LET(_xlpm.duplicates,COUNTIF('KUSSS DUMP'!D$2:D1147,C149),IF(_xlpm.duplicates&gt;1,"Action required: "&amp;_xlpm.duplicates&amp;" grades found for this course number.",""))</f>
        <v/>
      </c>
      <c r="K149" s="24"/>
      <c r="L149" s="24"/>
      <c r="M149" s="24"/>
      <c r="N149" s="24"/>
      <c r="O149" s="24"/>
      <c r="P149" s="24"/>
      <c r="Q149" s="24"/>
    </row>
    <row r="150" spans="1:17" x14ac:dyDescent="0.3">
      <c r="A150" t="s">
        <v>452</v>
      </c>
      <c r="B150" s="19" t="s">
        <v>453</v>
      </c>
      <c r="C150" t="s">
        <v>454</v>
      </c>
      <c r="E150" t="s">
        <v>32</v>
      </c>
      <c r="G150" s="20" t="str" cm="1">
        <f t="array" ref="G150">_xlfn.LET(_xlpm.res,MIN(_xlfn.MAP(_xlfn.TEXTSPLIT(_xlfn.CONCAT(C150,",",D150),",",,TRUE),_xlfn.LAMBDA(_xlpm.cnumber,_xlfn.IFNA(_xlfn.XLOOKUP(_xlfn.XLOOKUP(_xlpm.cnumber,'KUSSS DUMP'!D$2:D1041,'KUSSS DUMP'!C$2:C1041),Grade,Number,"Not found"),10)))),IF(_xlpm.res=10,"Not found",_xlpm.res))</f>
        <v>Not found</v>
      </c>
      <c r="H150" s="27">
        <v>3</v>
      </c>
      <c r="I150" s="22" t="str">
        <f>_xlfn.LET(_xlpm.duplicates,COUNTIF('KUSSS DUMP'!D$2:D1148,C150),IF(_xlpm.duplicates&gt;1,"Action required: "&amp;_xlpm.duplicates&amp;" grades found for this course number.",""))</f>
        <v/>
      </c>
      <c r="K150" s="24"/>
      <c r="L150" s="24"/>
      <c r="M150" s="24"/>
      <c r="N150" s="24"/>
      <c r="O150" s="24"/>
      <c r="P150" s="24"/>
      <c r="Q150" s="24"/>
    </row>
    <row r="151" spans="1:17" x14ac:dyDescent="0.3">
      <c r="B151" s="23"/>
      <c r="G151" s="20"/>
      <c r="H151" s="27"/>
      <c r="I151" s="22" t="str">
        <f>_xlfn.LET(_xlpm.duplicates,COUNTIF('KUSSS DUMP'!D$2:D1149,C151),IF(_xlpm.duplicates&gt;1,"Action required: "&amp;_xlpm.duplicates&amp;" grades found for this course number.",""))</f>
        <v/>
      </c>
      <c r="K151" s="24"/>
      <c r="L151" s="24"/>
      <c r="M151" s="24"/>
      <c r="N151" s="24"/>
      <c r="O151" s="24"/>
      <c r="P151" s="24"/>
      <c r="Q151" s="24"/>
    </row>
    <row r="152" spans="1:17" x14ac:dyDescent="0.3">
      <c r="A152" t="s">
        <v>455</v>
      </c>
      <c r="B152" s="19" t="s">
        <v>456</v>
      </c>
      <c r="C152" t="s">
        <v>457</v>
      </c>
      <c r="E152" t="s">
        <v>458</v>
      </c>
      <c r="G152" s="20" t="str" cm="1">
        <f t="array" ref="G152">_xlfn.LET(_xlpm.res,MIN(_xlfn.MAP(_xlfn.TEXTSPLIT(_xlfn.CONCAT(C152,",",D152),",",,TRUE),_xlfn.LAMBDA(_xlpm.cnumber,_xlfn.IFNA(_xlfn.XLOOKUP(_xlfn.XLOOKUP(_xlpm.cnumber,'KUSSS DUMP'!D$2:D1043,'KUSSS DUMP'!C$2:C1043),Grade,Number,"Not found"),10)))),IF(_xlpm.res=10,"Not found",_xlpm.res))</f>
        <v>Not found</v>
      </c>
      <c r="H152" s="27">
        <v>8</v>
      </c>
      <c r="I152" s="22" t="str">
        <f>_xlfn.LET(_xlpm.duplicates,COUNTIF('KUSSS DUMP'!D$2:D1150,C152),IF(_xlpm.duplicates&gt;1,"Action required: "&amp;_xlpm.duplicates&amp;" grades found for this course number.",""))</f>
        <v/>
      </c>
      <c r="K152" s="24"/>
      <c r="L152" s="24"/>
      <c r="M152" s="24"/>
      <c r="N152" s="24"/>
      <c r="O152" s="24"/>
      <c r="P152" s="24"/>
      <c r="Q152" s="24"/>
    </row>
    <row r="153" spans="1:17" x14ac:dyDescent="0.3">
      <c r="A153" t="s">
        <v>459</v>
      </c>
      <c r="B153" s="19" t="s">
        <v>460</v>
      </c>
      <c r="C153" t="s">
        <v>461</v>
      </c>
      <c r="E153" t="s">
        <v>458</v>
      </c>
      <c r="G153" s="20" t="str" cm="1">
        <f t="array" ref="G153">_xlfn.LET(_xlpm.res,MIN(_xlfn.MAP(_xlfn.TEXTSPLIT(_xlfn.CONCAT(C153,",",D153),",",,TRUE),_xlfn.LAMBDA(_xlpm.cnumber,_xlfn.IFNA(_xlfn.XLOOKUP(_xlfn.XLOOKUP(_xlpm.cnumber,'KUSSS DUMP'!D$2:D1044,'KUSSS DUMP'!C$2:C1044),Grade,Number,"Not found"),10)))),IF(_xlpm.res=10,"Not found",_xlpm.res))</f>
        <v>Not found</v>
      </c>
      <c r="H153" s="27">
        <v>8</v>
      </c>
      <c r="I153" s="22" t="str">
        <f>_xlfn.LET(_xlpm.duplicates,COUNTIF('KUSSS DUMP'!D$2:D1151,C153),IF(_xlpm.duplicates&gt;1,"Action required: "&amp;_xlpm.duplicates&amp;" grades found for this course number.",""))</f>
        <v/>
      </c>
      <c r="K153" s="24"/>
      <c r="L153" s="24"/>
      <c r="M153" s="24"/>
      <c r="N153" s="24"/>
      <c r="O153" s="24"/>
      <c r="P153" s="24"/>
      <c r="Q153" s="24"/>
    </row>
    <row r="154" spans="1:17" x14ac:dyDescent="0.3">
      <c r="B154" s="23"/>
      <c r="G154" s="20"/>
      <c r="H154" s="25"/>
      <c r="I154" s="22"/>
      <c r="K154" s="24"/>
      <c r="L154" s="24"/>
      <c r="M154" s="24"/>
      <c r="N154" s="24"/>
      <c r="O154" s="24"/>
      <c r="P154" s="24"/>
      <c r="Q154" s="24"/>
    </row>
    <row r="155" spans="1:17" x14ac:dyDescent="0.3">
      <c r="A155" s="40" t="s">
        <v>462</v>
      </c>
      <c r="B155" s="40"/>
      <c r="C155" s="40"/>
      <c r="D155" s="40"/>
      <c r="E155" s="40"/>
      <c r="F155" s="40"/>
      <c r="G155" s="40"/>
      <c r="H155" s="40"/>
      <c r="I155" s="22"/>
      <c r="K155" s="24"/>
      <c r="L155" s="24"/>
      <c r="M155" s="24"/>
      <c r="N155" s="24"/>
      <c r="O155" s="24"/>
      <c r="P155" s="24"/>
      <c r="Q155" s="24"/>
    </row>
    <row r="156" spans="1:17" x14ac:dyDescent="0.3">
      <c r="A156" cm="1">
        <f t="array" ref="A156">_xlfn.XLOOKUP(C156,'KUSSS DUMP'!D$2:D1044,'KUSSS DUMP'!B$2:B1044,"Not found")</f>
        <v>0</v>
      </c>
      <c r="B156" s="23"/>
      <c r="E156" t="s">
        <v>463</v>
      </c>
      <c r="G156" s="20" t="str" cm="1">
        <f t="array" ref="G156">_xlfn.LET(_xlpm.res,IF(ISBLANK(C156),10,MIN(_xlfn.MAP(_xlfn.TEXTSPLIT(_xlfn.CONCAT(C156,",",D156),",",,TRUE),_xlfn.LAMBDA(_xlpm.cnumber,_xlfn.IFNA(_xlfn.XLOOKUP(_xlfn.XLOOKUP(_xlpm.cnumber,'KUSSS DUMP'!D$2:D1044,'KUSSS DUMP'!C$2:C1044),Grade,Number,"Not found"),10))))),IF(_xlpm.res=10,"Not found",_xlpm.res))</f>
        <v>Not found</v>
      </c>
      <c r="H156" s="27" t="str" cm="1">
        <f t="array" ref="H156">IFERROR(VALUE(SUBSTITUTE(_xlfn.XLOOKUP(C156,'KUSSS DUMP'!D$2:D974,'KUSSS DUMP'!F$2:F974), ",",".")),"Not found")</f>
        <v>Not found</v>
      </c>
      <c r="I156" s="22" t="str">
        <f>_xlfn.LET(_xlpm.duplicates,COUNTIF('KUSSS DUMP'!D$2:D1154,C156),IF(_xlpm.duplicates&gt;1,"Action required: "&amp;_xlpm.duplicates&amp;" grades found for this course number.",""))</f>
        <v/>
      </c>
      <c r="K156" s="39" t="s">
        <v>464</v>
      </c>
      <c r="L156" s="39"/>
      <c r="M156" s="39"/>
      <c r="N156" s="39"/>
      <c r="O156" s="39"/>
      <c r="P156" s="39"/>
      <c r="Q156" s="39"/>
    </row>
    <row r="157" spans="1:17" x14ac:dyDescent="0.3">
      <c r="A157" cm="1">
        <f t="array" ref="A157">_xlfn.XLOOKUP(C157,'KUSSS DUMP'!D$2:D1045,'KUSSS DUMP'!B$2:B1045,"Not found")</f>
        <v>0</v>
      </c>
      <c r="B157" s="23"/>
      <c r="E157" t="s">
        <v>463</v>
      </c>
      <c r="G157" s="20" t="str" cm="1">
        <f t="array" ref="G157">_xlfn.LET(_xlpm.res,IF(ISBLANK(C157),10,MIN(_xlfn.MAP(_xlfn.TEXTSPLIT(_xlfn.CONCAT(C157,",",D157),",",,TRUE),_xlfn.LAMBDA(_xlpm.cnumber,_xlfn.IFNA(_xlfn.XLOOKUP(_xlfn.XLOOKUP(_xlpm.cnumber,'KUSSS DUMP'!D$2:D1045,'KUSSS DUMP'!C$2:C1045),Grade,Number,"Not found"),10))))),IF(_xlpm.res=10,"Not found",_xlpm.res))</f>
        <v>Not found</v>
      </c>
      <c r="H157" s="27" t="str" cm="1">
        <f t="array" ref="H157">IFERROR(VALUE(SUBSTITUTE(_xlfn.XLOOKUP(C157,'KUSSS DUMP'!D$2:D975,'KUSSS DUMP'!F$2:F975), ",",".")),"Not found")</f>
        <v>Not found</v>
      </c>
      <c r="I157" s="22" t="str">
        <f>_xlfn.LET(_xlpm.duplicates,COUNTIF('KUSSS DUMP'!D$2:D1155,C157),IF(_xlpm.duplicates&gt;1,"Action required: "&amp;_xlpm.duplicates&amp;" grades found for this course number.",""))</f>
        <v/>
      </c>
      <c r="K157" s="39"/>
      <c r="L157" s="39"/>
      <c r="M157" s="39"/>
      <c r="N157" s="39"/>
      <c r="O157" s="39"/>
      <c r="P157" s="39"/>
      <c r="Q157" s="39"/>
    </row>
    <row r="158" spans="1:17" x14ac:dyDescent="0.3">
      <c r="A158" t="str" cm="1">
        <f t="array" ref="A158">_xlfn.XLOOKUP(C158,'KUSSS DUMP'!D$2:D1046,'KUSSS DUMP'!B$2:B1046,"Not found")</f>
        <v>Not found</v>
      </c>
      <c r="B158" s="23"/>
      <c r="E158" t="s">
        <v>463</v>
      </c>
      <c r="G158" s="20" t="str" cm="1">
        <f t="array" ref="G158">_xlfn.LET(_xlpm.res,IF(ISBLANK(C158),10,MIN(_xlfn.MAP(_xlfn.TEXTSPLIT(_xlfn.CONCAT(C158,",",D158),",",,TRUE),_xlfn.LAMBDA(_xlpm.cnumber,_xlfn.IFNA(_xlfn.XLOOKUP(_xlfn.XLOOKUP(_xlpm.cnumber,'KUSSS DUMP'!D$2:D1046,'KUSSS DUMP'!C$2:C1046),Grade,Number,"Not found"),10))))),IF(_xlpm.res=10,"Not found",_xlpm.res))</f>
        <v>Not found</v>
      </c>
      <c r="H158" s="27" t="str" cm="1">
        <f t="array" ref="H158">IFERROR(VALUE(SUBSTITUTE(_xlfn.XLOOKUP(C158,'KUSSS DUMP'!D$2:D976,'KUSSS DUMP'!F$2:F976), ",",".")),"Not found")</f>
        <v>Not found</v>
      </c>
      <c r="I158" s="22" t="str">
        <f>_xlfn.LET(_xlpm.duplicates,COUNTIF('KUSSS DUMP'!D$2:D1156,C158),IF(_xlpm.duplicates&gt;1,"Action required: "&amp;_xlpm.duplicates&amp;" grades found for this course number.",""))</f>
        <v/>
      </c>
      <c r="K158" s="39"/>
      <c r="L158" s="39"/>
      <c r="M158" s="39"/>
      <c r="N158" s="39"/>
      <c r="O158" s="39"/>
      <c r="P158" s="39"/>
      <c r="Q158" s="39"/>
    </row>
    <row r="159" spans="1:17" x14ac:dyDescent="0.3">
      <c r="A159" cm="1">
        <f t="array" ref="A159">_xlfn.XLOOKUP(C159,'KUSSS DUMP'!D$2:D1047,'KUSSS DUMP'!B$2:B1047,"Not found")</f>
        <v>0</v>
      </c>
      <c r="B159" s="23"/>
      <c r="E159" t="s">
        <v>463</v>
      </c>
      <c r="G159" s="20" t="str" cm="1">
        <f t="array" ref="G159">_xlfn.LET(_xlpm.res,IF(ISBLANK(C159),10,MIN(_xlfn.MAP(_xlfn.TEXTSPLIT(_xlfn.CONCAT(C159,",",D159),",",,TRUE),_xlfn.LAMBDA(_xlpm.cnumber,_xlfn.IFNA(_xlfn.XLOOKUP(_xlfn.XLOOKUP(_xlpm.cnumber,'KUSSS DUMP'!D$2:D1047,'KUSSS DUMP'!C$2:C1047),Grade,Number,"Not found"),10))))),IF(_xlpm.res=10,"Not found",_xlpm.res))</f>
        <v>Not found</v>
      </c>
      <c r="H159" s="27" t="str" cm="1">
        <f t="array" ref="H159">IFERROR(VALUE(SUBSTITUTE(_xlfn.XLOOKUP(C159,'KUSSS DUMP'!D$2:D977,'KUSSS DUMP'!F$2:F977), ",",".")),"Not found")</f>
        <v>Not found</v>
      </c>
      <c r="I159" s="22" t="str">
        <f>_xlfn.LET(_xlpm.duplicates,COUNTIF('KUSSS DUMP'!D$2:D1157,C159),IF(_xlpm.duplicates&gt;1,"Action required: "&amp;_xlpm.duplicates&amp;" grades found for this course number.",""))</f>
        <v/>
      </c>
      <c r="K159" s="39"/>
      <c r="L159" s="39"/>
      <c r="M159" s="39"/>
      <c r="N159" s="39"/>
      <c r="O159" s="39"/>
      <c r="P159" s="39"/>
      <c r="Q159" s="39"/>
    </row>
    <row r="160" spans="1:17" x14ac:dyDescent="0.3">
      <c r="A160" cm="1">
        <f t="array" ref="A160">_xlfn.XLOOKUP(C160,'KUSSS DUMP'!D$2:D1048,'KUSSS DUMP'!B$2:B1048,"Not found")</f>
        <v>0</v>
      </c>
      <c r="B160" s="23"/>
      <c r="E160" t="s">
        <v>463</v>
      </c>
      <c r="G160" s="20" t="str" cm="1">
        <f t="array" ref="G160">_xlfn.LET(_xlpm.res,IF(ISBLANK(C160),10,MIN(_xlfn.MAP(_xlfn.TEXTSPLIT(_xlfn.CONCAT(C160,",",D160),",",,TRUE),_xlfn.LAMBDA(_xlpm.cnumber,_xlfn.IFNA(_xlfn.XLOOKUP(_xlfn.XLOOKUP(_xlpm.cnumber,'KUSSS DUMP'!D$2:D1048,'KUSSS DUMP'!C$2:C1048),Grade,Number,"Not found"),10))))),IF(_xlpm.res=10,"Not found",_xlpm.res))</f>
        <v>Not found</v>
      </c>
      <c r="H160" s="27" t="str" cm="1">
        <f t="array" ref="H160">IFERROR(VALUE(SUBSTITUTE(_xlfn.XLOOKUP(C160,'KUSSS DUMP'!D$2:D978,'KUSSS DUMP'!F$2:F978), ",",".")),"Not found")</f>
        <v>Not found</v>
      </c>
      <c r="I160" s="22" t="str">
        <f>_xlfn.LET(_xlpm.duplicates,COUNTIF('KUSSS DUMP'!D$2:D1158,C160),IF(_xlpm.duplicates&gt;1,"Action required: "&amp;_xlpm.duplicates&amp;" grades found for this course number.",""))</f>
        <v/>
      </c>
      <c r="K160" s="39"/>
      <c r="L160" s="39"/>
      <c r="M160" s="39"/>
      <c r="N160" s="39"/>
      <c r="O160" s="39"/>
      <c r="P160" s="39"/>
      <c r="Q160" s="39"/>
    </row>
    <row r="161" spans="1:17" x14ac:dyDescent="0.3">
      <c r="A161" cm="1">
        <f t="array" ref="A161">_xlfn.XLOOKUP(C161,'KUSSS DUMP'!D$2:D1049,'KUSSS DUMP'!B$2:B1049,"Not found")</f>
        <v>0</v>
      </c>
      <c r="B161" s="23"/>
      <c r="E161" t="s">
        <v>463</v>
      </c>
      <c r="G161" s="20" t="str" cm="1">
        <f t="array" ref="G161">_xlfn.LET(_xlpm.res,IF(ISBLANK(C161),10,MIN(_xlfn.MAP(_xlfn.TEXTSPLIT(_xlfn.CONCAT(C161,",",D161),",",,TRUE),_xlfn.LAMBDA(_xlpm.cnumber,_xlfn.IFNA(_xlfn.XLOOKUP(_xlfn.XLOOKUP(_xlpm.cnumber,'KUSSS DUMP'!D$2:D1049,'KUSSS DUMP'!C$2:C1049),Grade,Number,"Not found"),10))))),IF(_xlpm.res=10,"Not found",_xlpm.res))</f>
        <v>Not found</v>
      </c>
      <c r="H161" s="27" t="str" cm="1">
        <f t="array" ref="H161">IFERROR(VALUE(SUBSTITUTE(_xlfn.XLOOKUP(C161,'KUSSS DUMP'!D$2:D979,'KUSSS DUMP'!F$2:F979), ",",".")),"Not found")</f>
        <v>Not found</v>
      </c>
      <c r="I161" s="22" t="str">
        <f>_xlfn.LET(_xlpm.duplicates,COUNTIF('KUSSS DUMP'!D$2:D1159,C161),IF(_xlpm.duplicates&gt;1,"Action required: "&amp;_xlpm.duplicates&amp;" grades found for this course number.",""))</f>
        <v/>
      </c>
      <c r="K161" s="39"/>
      <c r="L161" s="39"/>
      <c r="M161" s="39"/>
      <c r="N161" s="39"/>
      <c r="O161" s="39"/>
      <c r="P161" s="39"/>
      <c r="Q161" s="39"/>
    </row>
    <row r="162" spans="1:17" x14ac:dyDescent="0.3">
      <c r="A162" cm="1">
        <f t="array" ref="A162">_xlfn.XLOOKUP(C162,'KUSSS DUMP'!D$2:D1050,'KUSSS DUMP'!B$2:B1050,"Not found")</f>
        <v>0</v>
      </c>
      <c r="B162" s="23"/>
      <c r="E162" t="s">
        <v>463</v>
      </c>
      <c r="G162" s="20" t="str" cm="1">
        <f t="array" ref="G162">_xlfn.LET(_xlpm.res,IF(ISBLANK(C162),10,MIN(_xlfn.MAP(_xlfn.TEXTSPLIT(_xlfn.CONCAT(C162,",",D162),",",,TRUE),_xlfn.LAMBDA(_xlpm.cnumber,_xlfn.IFNA(_xlfn.XLOOKUP(_xlfn.XLOOKUP(_xlpm.cnumber,'KUSSS DUMP'!D$2:D1050,'KUSSS DUMP'!C$2:C1050),Grade,Number,"Not found"),10))))),IF(_xlpm.res=10,"Not found",_xlpm.res))</f>
        <v>Not found</v>
      </c>
      <c r="H162" s="27" t="str" cm="1">
        <f t="array" ref="H162">IFERROR(VALUE(SUBSTITUTE(_xlfn.XLOOKUP(C162,'KUSSS DUMP'!D$2:D980,'KUSSS DUMP'!F$2:F980), ",",".")),"Not found")</f>
        <v>Not found</v>
      </c>
      <c r="I162" s="22" t="str">
        <f>_xlfn.LET(_xlpm.duplicates,COUNTIF('KUSSS DUMP'!D$2:D1160,C162),IF(_xlpm.duplicates&gt;1,"Action required: "&amp;_xlpm.duplicates&amp;" grades found for this course number.",""))</f>
        <v/>
      </c>
      <c r="K162" s="39"/>
      <c r="L162" s="39"/>
      <c r="M162" s="39"/>
      <c r="N162" s="39"/>
      <c r="O162" s="39"/>
      <c r="P162" s="39"/>
      <c r="Q162" s="39"/>
    </row>
    <row r="163" spans="1:17" x14ac:dyDescent="0.3">
      <c r="A163" cm="1">
        <f t="array" ref="A163">_xlfn.XLOOKUP(C163,'KUSSS DUMP'!D$2:D1051,'KUSSS DUMP'!B$2:B1051,"Not found")</f>
        <v>0</v>
      </c>
      <c r="B163" s="23"/>
      <c r="E163" t="s">
        <v>463</v>
      </c>
      <c r="G163" s="20" t="str" cm="1">
        <f t="array" ref="G163">_xlfn.LET(_xlpm.res,IF(ISBLANK(C163),10,MIN(_xlfn.MAP(_xlfn.TEXTSPLIT(_xlfn.CONCAT(C163,",",D163),",",,TRUE),_xlfn.LAMBDA(_xlpm.cnumber,_xlfn.IFNA(_xlfn.XLOOKUP(_xlfn.XLOOKUP(_xlpm.cnumber,'KUSSS DUMP'!D$2:D1051,'KUSSS DUMP'!C$2:C1051),Grade,Number,"Not found"),10))))),IF(_xlpm.res=10,"Not found",_xlpm.res))</f>
        <v>Not found</v>
      </c>
      <c r="H163" s="27" t="str" cm="1">
        <f t="array" ref="H163">IFERROR(VALUE(SUBSTITUTE(_xlfn.XLOOKUP(C163,'KUSSS DUMP'!D$2:D981,'KUSSS DUMP'!F$2:F981), ",",".")),"Not found")</f>
        <v>Not found</v>
      </c>
      <c r="I163" s="22" t="str">
        <f>_xlfn.LET(_xlpm.duplicates,COUNTIF('KUSSS DUMP'!D$2:D1161,C163),IF(_xlpm.duplicates&gt;1,"Action required: "&amp;_xlpm.duplicates&amp;" grades found for this course number.",""))</f>
        <v/>
      </c>
      <c r="K163" s="39"/>
      <c r="L163" s="39"/>
      <c r="M163" s="39"/>
      <c r="N163" s="39"/>
      <c r="O163" s="39"/>
      <c r="P163" s="39"/>
      <c r="Q163" s="39"/>
    </row>
    <row r="164" spans="1:17" x14ac:dyDescent="0.3">
      <c r="A164" cm="1">
        <f t="array" ref="A164">_xlfn.XLOOKUP(C164,'KUSSS DUMP'!D$2:D1052,'KUSSS DUMP'!B$2:B1052,"Not found")</f>
        <v>0</v>
      </c>
      <c r="B164" s="23"/>
      <c r="E164" t="s">
        <v>463</v>
      </c>
      <c r="G164" s="20" t="str" cm="1">
        <f t="array" ref="G164">_xlfn.LET(_xlpm.res,IF(ISBLANK(C164),10,MIN(_xlfn.MAP(_xlfn.TEXTSPLIT(_xlfn.CONCAT(C164,",",D164),",",,TRUE),_xlfn.LAMBDA(_xlpm.cnumber,_xlfn.IFNA(_xlfn.XLOOKUP(_xlfn.XLOOKUP(_xlpm.cnumber,'KUSSS DUMP'!D$2:D1052,'KUSSS DUMP'!C$2:C1052),Grade,Number,"Not found"),10))))),IF(_xlpm.res=10,"Not found",_xlpm.res))</f>
        <v>Not found</v>
      </c>
      <c r="H164" s="27" t="str" cm="1">
        <f t="array" ref="H164">IFERROR(VALUE(SUBSTITUTE(_xlfn.XLOOKUP(C164,'KUSSS DUMP'!D$2:D982,'KUSSS DUMP'!F$2:F982), ",",".")),"Not found")</f>
        <v>Not found</v>
      </c>
      <c r="I164" s="22" t="str">
        <f>_xlfn.LET(_xlpm.duplicates,COUNTIF('KUSSS DUMP'!D$2:D1162,C164),IF(_xlpm.duplicates&gt;1,"Action required: "&amp;_xlpm.duplicates&amp;" grades found for this course number.",""))</f>
        <v/>
      </c>
      <c r="K164" s="39"/>
      <c r="L164" s="39"/>
      <c r="M164" s="39"/>
      <c r="N164" s="39"/>
      <c r="O164" s="39"/>
      <c r="P164" s="39"/>
      <c r="Q164" s="39"/>
    </row>
    <row r="165" spans="1:17" x14ac:dyDescent="0.3">
      <c r="A165" cm="1">
        <f t="array" ref="A165">_xlfn.XLOOKUP(C165,'KUSSS DUMP'!D$2:D1053,'KUSSS DUMP'!B$2:B1053,"Not found")</f>
        <v>0</v>
      </c>
      <c r="B165" s="23"/>
      <c r="E165" t="s">
        <v>463</v>
      </c>
      <c r="G165" s="20" t="str" cm="1">
        <f t="array" ref="G165">_xlfn.LET(_xlpm.res,IF(ISBLANK(C165),10,MIN(_xlfn.MAP(_xlfn.TEXTSPLIT(_xlfn.CONCAT(C165,",",D165),",",,TRUE),_xlfn.LAMBDA(_xlpm.cnumber,_xlfn.IFNA(_xlfn.XLOOKUP(_xlfn.XLOOKUP(_xlpm.cnumber,'KUSSS DUMP'!D$2:D1053,'KUSSS DUMP'!C$2:C1053),Grade,Number,"Not found"),10))))),IF(_xlpm.res=10,"Not found",_xlpm.res))</f>
        <v>Not found</v>
      </c>
      <c r="H165" s="27" t="str" cm="1">
        <f t="array" ref="H165">IFERROR(VALUE(SUBSTITUTE(_xlfn.XLOOKUP(C165,'KUSSS DUMP'!D$2:D983,'KUSSS DUMP'!F$2:F983), ",",".")),"Not found")</f>
        <v>Not found</v>
      </c>
      <c r="I165" s="22" t="str">
        <f>_xlfn.LET(_xlpm.duplicates,COUNTIF('KUSSS DUMP'!D$2:D1163,C165),IF(_xlpm.duplicates&gt;1,"Action required: "&amp;_xlpm.duplicates&amp;" grades found for this course number.",""))</f>
        <v/>
      </c>
      <c r="K165" s="39"/>
      <c r="L165" s="39"/>
      <c r="M165" s="39"/>
      <c r="N165" s="39"/>
      <c r="O165" s="39"/>
      <c r="P165" s="39"/>
      <c r="Q165" s="39"/>
    </row>
    <row r="166" spans="1:17" x14ac:dyDescent="0.3">
      <c r="A166" cm="1">
        <f t="array" ref="A166">_xlfn.XLOOKUP(C166,'KUSSS DUMP'!D$2:D1054,'KUSSS DUMP'!B$2:B1054,"Not found")</f>
        <v>0</v>
      </c>
      <c r="B166" s="23"/>
      <c r="E166" t="s">
        <v>463</v>
      </c>
      <c r="G166" s="20" t="str" cm="1">
        <f t="array" ref="G166">_xlfn.LET(_xlpm.res,IF(ISBLANK(C166),10,MIN(_xlfn.MAP(_xlfn.TEXTSPLIT(_xlfn.CONCAT(C166,",",D166),",",,TRUE),_xlfn.LAMBDA(_xlpm.cnumber,_xlfn.IFNA(_xlfn.XLOOKUP(_xlfn.XLOOKUP(_xlpm.cnumber,'KUSSS DUMP'!D$2:D1054,'KUSSS DUMP'!C$2:C1054),Grade,Number,"Not found"),10))))),IF(_xlpm.res=10,"Not found",_xlpm.res))</f>
        <v>Not found</v>
      </c>
      <c r="H166" s="27" t="str" cm="1">
        <f t="array" ref="H166">IFERROR(VALUE(SUBSTITUTE(_xlfn.XLOOKUP(C166,'KUSSS DUMP'!D$2:D984,'KUSSS DUMP'!F$2:F984), ",",".")),"Not found")</f>
        <v>Not found</v>
      </c>
      <c r="K166" s="39"/>
      <c r="L166" s="39"/>
      <c r="M166" s="39"/>
      <c r="N166" s="39"/>
      <c r="O166" s="39"/>
      <c r="P166" s="39"/>
      <c r="Q166" s="39"/>
    </row>
  </sheetData>
  <mergeCells count="7">
    <mergeCell ref="K156:Q166"/>
    <mergeCell ref="K2:Q12"/>
    <mergeCell ref="K14:Q23"/>
    <mergeCell ref="K25:Q35"/>
    <mergeCell ref="A74:H74"/>
    <mergeCell ref="A142:H142"/>
    <mergeCell ref="A155:H155"/>
  </mergeCells>
  <conditionalFormatting sqref="G2:G166">
    <cfRule type="containsText" dxfId="2" priority="2" operator="containsText" text="Not found">
      <formula>NOT(ISERROR(SEARCH("Not found",G2)))</formula>
    </cfRule>
  </conditionalFormatting>
  <conditionalFormatting sqref="I2:I165">
    <cfRule type="notContainsBlanks" dxfId="1" priority="1">
      <formula>LEN(TRIM(I2))&gt;0</formula>
    </cfRule>
  </conditionalFormatting>
  <dataValidations count="3">
    <dataValidation type="list" allowBlank="1" showInputMessage="1" sqref="F155 F74 F142 G156:G166" xr:uid="{D522085D-C866-4330-9885-36D78689127C}">
      <formula1>Number</formula1>
    </dataValidation>
    <dataValidation type="list" allowBlank="1" showInputMessage="1" sqref="E75:E141 E143:E154 E2:E73" xr:uid="{B99E2C56-9823-46C9-A7EB-A0626DFF9C15}">
      <formula1>Subjects</formula1>
    </dataValidation>
    <dataValidation type="list" allowBlank="1" showInputMessage="1" showErrorMessage="1" sqref="E1 E156:E166" xr:uid="{F8C6B332-F34B-4918-A731-056E97AABC48}">
      <formula1>Subject</formula1>
    </dataValidation>
  </dataValidations>
  <hyperlinks>
    <hyperlink ref="B2" r:id="rId1" xr:uid="{8CBA79D7-47EB-461D-B614-49876982489A}"/>
    <hyperlink ref="B3" r:id="rId2" xr:uid="{6730B23C-3FEC-4E97-9DCE-BFBB6D8A439A}"/>
    <hyperlink ref="B4" r:id="rId3" xr:uid="{082770C6-3D99-455D-B927-F7C3A4EA3CF8}"/>
    <hyperlink ref="B5" r:id="rId4" xr:uid="{49B39AA0-45FA-46ED-ABEF-987F0AD6CB5C}"/>
    <hyperlink ref="B6" r:id="rId5" xr:uid="{B3FC66C9-B9CA-49DA-8AD9-29E0DFC867D5}"/>
    <hyperlink ref="B7" r:id="rId6" xr:uid="{31485D6B-6026-4C28-A238-B755C860E3F6}"/>
    <hyperlink ref="B8" r:id="rId7" xr:uid="{544ABD9D-6B36-4C61-ADF6-93D95E8BB73D}"/>
    <hyperlink ref="B9" r:id="rId8" xr:uid="{363D5DC2-2E9F-4F75-A6B5-188D1C0ACDE9}"/>
    <hyperlink ref="B10" r:id="rId9" xr:uid="{D5BB76BC-1A67-4BD4-8AC8-CFA5EECE6FF0}"/>
    <hyperlink ref="B11" r:id="rId10" xr:uid="{61734F89-5DA5-4782-8ADE-CC6030DA3211}"/>
    <hyperlink ref="B12" r:id="rId11" xr:uid="{50F0AAD4-0F66-49D2-8E0E-81CA4E2D881F}"/>
    <hyperlink ref="B14" r:id="rId12" xr:uid="{2D546917-4C27-4531-BCB7-B72F809DDFF8}"/>
    <hyperlink ref="B15" r:id="rId13" xr:uid="{204E2806-465F-4FF0-B15D-AE527FA8DE99}"/>
    <hyperlink ref="B16" r:id="rId14" xr:uid="{E53D8634-542E-4B01-AC07-6A449D786AC8}"/>
    <hyperlink ref="B17" r:id="rId15" xr:uid="{7116756B-02B4-48CE-BD20-5D5EFB5A0F43}"/>
    <hyperlink ref="B18" r:id="rId16" xr:uid="{A0A5D6F6-4429-499C-9762-875458B47267}"/>
    <hyperlink ref="B19" r:id="rId17" xr:uid="{39604261-0CED-413B-AA71-1F04059E93F4}"/>
    <hyperlink ref="B20" r:id="rId18" xr:uid="{B9B54CE6-18E8-4A7A-AEF4-71227B027A0B}"/>
    <hyperlink ref="B21" r:id="rId19" xr:uid="{CA9A12B0-7D94-47EC-8844-1E3E838079F0}"/>
    <hyperlink ref="B22" r:id="rId20" xr:uid="{5EA5694C-D276-4115-B9C1-FF68B0967AEC}"/>
    <hyperlink ref="B23" r:id="rId21" xr:uid="{F819D671-DFB3-467C-920B-52AD79EC39ED}"/>
    <hyperlink ref="B25" r:id="rId22" xr:uid="{F2FA3E6C-3EB9-436D-A615-EBE199A3229F}"/>
    <hyperlink ref="B26" r:id="rId23" xr:uid="{17A34935-78B8-4D8A-8D4F-802E7B2A4AF8}"/>
    <hyperlink ref="B27" r:id="rId24" xr:uid="{21965129-8818-406E-99E6-18C476354CEB}"/>
    <hyperlink ref="B28" r:id="rId25" xr:uid="{28EC2757-4F0A-4301-BC41-ABEBF417EB95}"/>
    <hyperlink ref="B29" r:id="rId26" xr:uid="{B050CEA9-2DB2-4CEB-807F-3266E3450B0A}"/>
    <hyperlink ref="B30" r:id="rId27" xr:uid="{932875AA-3085-4234-9E0B-6077FDB7A245}"/>
    <hyperlink ref="B31" r:id="rId28" xr:uid="{42CC6440-A7B3-43A3-8DC4-3A16F6B3175E}"/>
    <hyperlink ref="B32" r:id="rId29" xr:uid="{924F2395-475D-458C-87F6-B0AF133C3461}"/>
    <hyperlink ref="B33" r:id="rId30" xr:uid="{8BCAADA0-3FA8-469F-9577-B29BFD950872}"/>
    <hyperlink ref="B34" r:id="rId31" xr:uid="{6007F911-ABD4-4786-B2AD-AB6A170C6456}"/>
    <hyperlink ref="B35" r:id="rId32" xr:uid="{39370E74-C0FE-461B-92D0-66B2B70C738F}"/>
    <hyperlink ref="B37" r:id="rId33" xr:uid="{240F1B7F-7B0B-4C1A-9E11-962D0BC6D9EB}"/>
    <hyperlink ref="B38" r:id="rId34" xr:uid="{F72C0EF5-887C-424E-9438-83DB9D24A8D8}"/>
    <hyperlink ref="B39" r:id="rId35" xr:uid="{D88051D9-4DB1-4CAF-81E1-4129A5365B81}"/>
    <hyperlink ref="B40" r:id="rId36" xr:uid="{7A4FEB39-92D8-4670-8AD1-6FDC2066E88B}"/>
    <hyperlink ref="B41" r:id="rId37" xr:uid="{F14ED30B-AD8A-4B75-9FEB-7A2CFEEB7B6A}"/>
    <hyperlink ref="B42" r:id="rId38" xr:uid="{56FA25DC-4FCC-4752-BE8A-8604383FCEDA}"/>
    <hyperlink ref="B43" r:id="rId39" xr:uid="{19B9C3BA-CCF1-4068-A04C-E32174391307}"/>
    <hyperlink ref="B44" r:id="rId40" xr:uid="{543321B0-2DFE-4853-B82D-72102B081DD9}"/>
    <hyperlink ref="B45" r:id="rId41" xr:uid="{4F82864E-0AD0-4D42-AA5C-C6EB4C31EECA}"/>
    <hyperlink ref="B46" r:id="rId42" xr:uid="{FD100735-F36A-44CA-B561-FDACF94E9DD3}"/>
    <hyperlink ref="B47" r:id="rId43" xr:uid="{DE6845D9-FF67-4A52-AC15-5F1C20239D7D}"/>
    <hyperlink ref="B48" r:id="rId44" xr:uid="{3EB8AD76-01B8-497E-BFA7-614B91097F29}"/>
    <hyperlink ref="B50" r:id="rId45" xr:uid="{51A2A17E-9407-47E5-938E-896D64FCA2FF}"/>
    <hyperlink ref="B51" r:id="rId46" xr:uid="{A3644398-BADC-4EF2-9ECD-1E7D7615F182}"/>
    <hyperlink ref="B52" r:id="rId47" xr:uid="{B4780D5E-29B9-4981-BD7C-5B52D04E1D82}"/>
    <hyperlink ref="B53" r:id="rId48" xr:uid="{B407E0F6-E404-4E1B-A9D3-2BF930651C6F}"/>
    <hyperlink ref="B54" r:id="rId49" xr:uid="{DBBA2A3D-1931-4CC9-9038-CE53F4898072}"/>
    <hyperlink ref="B55" r:id="rId50" xr:uid="{21B11B4E-ED37-4755-93D7-401B9A632C64}"/>
    <hyperlink ref="B56" r:id="rId51" xr:uid="{3AEA5B93-C12D-4CCD-8F6E-8EA18CCA5650}"/>
    <hyperlink ref="B57" r:id="rId52" xr:uid="{59C371EF-8716-496A-978D-1D42CBEB813B}"/>
    <hyperlink ref="B58" r:id="rId53" xr:uid="{45AC44CE-7268-4E9F-A865-B34915B6A0BB}"/>
    <hyperlink ref="B59" r:id="rId54" xr:uid="{DC7C87D4-BB19-4351-9AF8-2C94EEF32C04}"/>
    <hyperlink ref="B60" r:id="rId55" xr:uid="{BCEE262B-A764-44DD-93B0-7C8C28B9280C}"/>
    <hyperlink ref="B61" r:id="rId56" xr:uid="{64A2E72A-71FF-44B7-8575-F1F4602FD35B}"/>
    <hyperlink ref="B63" r:id="rId57" xr:uid="{3F6DF064-590E-442B-B4B7-624AF483B618}"/>
    <hyperlink ref="B64" r:id="rId58" xr:uid="{E6F27847-7AB5-47BF-B770-7B7E5F55FF7C}"/>
    <hyperlink ref="B65" r:id="rId59" xr:uid="{D7073BAD-0729-4EB8-B1DF-EB99FC0DE4A4}"/>
    <hyperlink ref="B66" r:id="rId60" xr:uid="{6A88F50E-E1E1-409C-B8AE-0BAF17BE4AAE}"/>
    <hyperlink ref="B67" r:id="rId61" xr:uid="{8F955FA3-57C2-44AF-8C60-083B15E5155D}"/>
    <hyperlink ref="B68" r:id="rId62" xr:uid="{AD132F8A-F40C-4FF0-B641-CD4290FC243E}"/>
    <hyperlink ref="B69" r:id="rId63" xr:uid="{A54C75DE-DA3A-4909-8C3A-B17282E0C507}"/>
    <hyperlink ref="B70" r:id="rId64" xr:uid="{933DAF2A-AAE5-42E6-972A-047559E72E97}"/>
    <hyperlink ref="B71" r:id="rId65" xr:uid="{1AF1663C-F998-47DF-80EB-10938312ED5B}"/>
    <hyperlink ref="B72" r:id="rId66" xr:uid="{551CCED4-00A4-462C-9CBC-B455212FC39C}"/>
    <hyperlink ref="B75" r:id="rId67" xr:uid="{1FCCDC8B-B3C3-404C-ACF7-7580263A263E}"/>
    <hyperlink ref="B76" r:id="rId68" xr:uid="{0138BAD9-8D45-4E81-94CC-626A51A678A2}"/>
    <hyperlink ref="B77" r:id="rId69" xr:uid="{6624678E-00FF-48E0-8DEF-01527579E61E}"/>
    <hyperlink ref="B78" r:id="rId70" xr:uid="{B569F388-0AC5-4C17-AD3B-FD71EC498069}"/>
    <hyperlink ref="B79" r:id="rId71" xr:uid="{864DE4AD-2F99-4109-9776-17E5BDAA8144}"/>
    <hyperlink ref="B80" r:id="rId72" xr:uid="{28814740-4E58-4F41-8116-1C461D17FDF1}"/>
    <hyperlink ref="B81" r:id="rId73" xr:uid="{12C69464-D28E-42EA-BD57-875438594D08}"/>
    <hyperlink ref="B82" r:id="rId74" xr:uid="{4CC2E29D-68DE-405C-A4C4-DFE3BD03FE2D}"/>
    <hyperlink ref="B83" r:id="rId75" xr:uid="{D0CF1BFE-5C36-45FE-8EC4-A4F260EA0091}"/>
    <hyperlink ref="B84" r:id="rId76" xr:uid="{619DADEC-572A-4240-BD85-76523633B1DD}"/>
    <hyperlink ref="B85" r:id="rId77" xr:uid="{C7279DBB-7A15-40EE-A6F7-8A30206967AE}"/>
    <hyperlink ref="B86" r:id="rId78" xr:uid="{CD42A75D-64B6-4C64-91BC-AEBD68B572BE}"/>
    <hyperlink ref="B87" r:id="rId79" xr:uid="{A7F29E64-EFFA-465C-BE13-15C7801533E8}"/>
    <hyperlink ref="B88" r:id="rId80" xr:uid="{863C03B1-DF81-4678-9879-C56E641FC4D3}"/>
    <hyperlink ref="B89" r:id="rId81" xr:uid="{F58AB5A0-13E5-47BE-B1BB-1AC627F776B9}"/>
    <hyperlink ref="B90" r:id="rId82" xr:uid="{B3039CC9-75C6-4E00-9883-D47B48FFF933}"/>
    <hyperlink ref="B91" r:id="rId83" xr:uid="{46A39699-C6CC-4252-B443-2E8EA92B4CEB}"/>
    <hyperlink ref="B92" r:id="rId84" xr:uid="{B5742B11-942E-42AA-8617-43A4227C8A77}"/>
    <hyperlink ref="B93" r:id="rId85" xr:uid="{40886B98-724C-49EC-AED7-301FE5E90597}"/>
    <hyperlink ref="B94" r:id="rId86" xr:uid="{AEFE272F-555D-4E38-9282-C1EF3CC8430F}"/>
    <hyperlink ref="B95" r:id="rId87" xr:uid="{C6E1C615-CEA4-4334-8AAD-00F5E8FBA22A}"/>
    <hyperlink ref="B96" r:id="rId88" xr:uid="{F196A8DB-933B-4075-ADE4-8063D1AD2E4F}"/>
    <hyperlink ref="B97" r:id="rId89" xr:uid="{1679F765-1CC7-466F-AD8C-DB0A78265C30}"/>
    <hyperlink ref="B98" r:id="rId90" xr:uid="{23274253-6544-4AB4-B1DC-7A682765D56E}"/>
    <hyperlink ref="B99" r:id="rId91" xr:uid="{A5035596-165A-4676-A890-D93B48851F2B}"/>
    <hyperlink ref="B100" r:id="rId92" xr:uid="{9F956513-6D9D-4DB6-8853-B893555B3BB8}"/>
    <hyperlink ref="B101" r:id="rId93" xr:uid="{5FFDFF69-4664-4B01-B4B3-FBF96994E954}"/>
    <hyperlink ref="B102" r:id="rId94" xr:uid="{42A2195C-B404-4BB8-A4C0-493B69307A91}"/>
    <hyperlink ref="B103" r:id="rId95" xr:uid="{076A3645-85DD-4584-9A59-FFA45FD7F95F}"/>
    <hyperlink ref="B104" r:id="rId96" xr:uid="{7FE525D0-5911-4792-B502-5F001E1905BD}"/>
    <hyperlink ref="B105" r:id="rId97" xr:uid="{5DDAE90D-437A-49C6-9353-EAC63AA1C075}"/>
    <hyperlink ref="B106" r:id="rId98" xr:uid="{B4E31FB2-2BF9-4B61-9DB6-378D0EF04221}"/>
    <hyperlink ref="B107" r:id="rId99" xr:uid="{A4E00424-BCAF-40E7-8AE7-8A4A765131B0}"/>
    <hyperlink ref="B108" r:id="rId100" xr:uid="{021006F6-1B99-4231-934E-6B9150ABFA78}"/>
    <hyperlink ref="B109" r:id="rId101" xr:uid="{9C267767-713D-4438-A3A2-E9E32BBC167E}"/>
    <hyperlink ref="B110" r:id="rId102" xr:uid="{1D058FB8-481E-4565-91D0-010272FC4203}"/>
    <hyperlink ref="B111" r:id="rId103" xr:uid="{AE5E64FE-93AB-429F-9D0C-E71CF28C3D91}"/>
    <hyperlink ref="B112" r:id="rId104" xr:uid="{2D7349C6-0554-4EC6-B4BB-E15385C8DC11}"/>
    <hyperlink ref="B113" r:id="rId105" xr:uid="{6BBAA5F2-75DE-4691-900C-3251523BFAAD}"/>
    <hyperlink ref="B114" r:id="rId106" xr:uid="{3CD34D20-D4B6-4B19-8C09-DC2FCC522059}"/>
    <hyperlink ref="B115" r:id="rId107" xr:uid="{805570F9-1752-4606-AFC8-62372FF4DF1D}"/>
    <hyperlink ref="B116" r:id="rId108" xr:uid="{72AE3C35-9933-4794-8404-2B5183FE1D38}"/>
    <hyperlink ref="B117" r:id="rId109" xr:uid="{47A461F9-F78B-4A69-9519-060C36591ABD}"/>
    <hyperlink ref="B118" r:id="rId110" xr:uid="{564D671F-6BD4-46D1-A556-D7076954CEED}"/>
    <hyperlink ref="B119" r:id="rId111" xr:uid="{0934869E-0980-45BE-971E-1F70330AE2D7}"/>
    <hyperlink ref="B120" r:id="rId112" xr:uid="{5E485E1E-EC91-4447-8B58-E86E7D6BE1DB}"/>
    <hyperlink ref="B121" r:id="rId113" xr:uid="{0E9E1828-98F9-4401-A126-47B3E7D011FB}"/>
    <hyperlink ref="B122" r:id="rId114" xr:uid="{67019D55-F5ED-4AA2-AC13-C43EED5D8886}"/>
    <hyperlink ref="B123" r:id="rId115" xr:uid="{83A2A867-B438-4EAC-B5D9-0686FF162F40}"/>
    <hyperlink ref="B124" r:id="rId116" xr:uid="{CC633947-33D9-4E03-A4DC-2FE143B7552D}"/>
    <hyperlink ref="B125" r:id="rId117" xr:uid="{305C1617-1C99-47E5-91F4-E9A3132F4B09}"/>
    <hyperlink ref="B126" r:id="rId118" xr:uid="{5C15620C-954E-4122-8B6B-C8231924FF80}"/>
    <hyperlink ref="B127" r:id="rId119" xr:uid="{D9EBBE0B-1740-4199-8AE6-290463ABBB5F}"/>
    <hyperlink ref="B128" r:id="rId120" xr:uid="{B67721CD-0195-4561-A048-E45E4A01EE33}"/>
    <hyperlink ref="B129" r:id="rId121" xr:uid="{955C0893-D363-4407-9F2B-1DFD886AC687}"/>
    <hyperlink ref="B130" r:id="rId122" xr:uid="{71697BB6-81E0-45FE-988F-23FE77563609}"/>
    <hyperlink ref="B131" r:id="rId123" xr:uid="{4F48F20B-D0C3-442D-A995-3BBDF96AF418}"/>
    <hyperlink ref="B132" r:id="rId124" xr:uid="{63B41B4D-8889-4FB1-86B2-718722D0914D}"/>
    <hyperlink ref="B133" r:id="rId125" xr:uid="{CEA81935-5DC3-4DFF-9A22-D62D52174805}"/>
    <hyperlink ref="B134" r:id="rId126" xr:uid="{42676AE7-AEC5-4485-9463-77EEB253D460}"/>
    <hyperlink ref="B135" r:id="rId127" xr:uid="{EF103AD6-24C6-4729-BE1B-BA6F91640DD1}"/>
    <hyperlink ref="B136" r:id="rId128" xr:uid="{D5C625AC-53B0-44A8-B3E6-F81A88FA3AB3}"/>
    <hyperlink ref="B137" r:id="rId129" xr:uid="{4524EA95-8F44-4C0E-BFBA-40881E056915}"/>
    <hyperlink ref="B138" r:id="rId130" xr:uid="{671C3B9A-DF96-471C-9D83-91C84CB11D05}"/>
    <hyperlink ref="B139" r:id="rId131" xr:uid="{0037F5D1-2D05-4C34-A4C7-935CDD018611}"/>
    <hyperlink ref="B140" r:id="rId132" xr:uid="{71CEB600-0155-40F3-8660-D61A502AF85B}"/>
    <hyperlink ref="B143" r:id="rId133" xr:uid="{4C9EB4AE-839F-4EDD-B2F7-FAA33449A1EC}"/>
    <hyperlink ref="B144" r:id="rId134" xr:uid="{5F8577E1-DF6F-4268-AE51-BF8FAF85D755}"/>
    <hyperlink ref="B145" r:id="rId135" xr:uid="{14016951-78D4-46D7-B271-7781D63C43FD}"/>
    <hyperlink ref="B146" r:id="rId136" xr:uid="{857605AE-B9D4-4934-A76D-99B916BF7B84}"/>
    <hyperlink ref="B147" r:id="rId137" xr:uid="{3E7C7402-F8A9-43CA-B7C2-EAA2744683B9}"/>
    <hyperlink ref="B148" r:id="rId138" xr:uid="{788FA7AC-7B73-4F9F-A965-44C9DAC175DD}"/>
    <hyperlink ref="B149" r:id="rId139" xr:uid="{B0F0A003-4506-473D-A16B-52BDAD795D68}"/>
    <hyperlink ref="B150" r:id="rId140" xr:uid="{536A0171-F36B-4067-9E70-005A323ABD28}"/>
    <hyperlink ref="B152" r:id="rId141" xr:uid="{67A0BB48-19A3-4BE9-BBAA-E9B414C745AB}"/>
    <hyperlink ref="B153" r:id="rId142" xr:uid="{09C2472D-047C-41EB-96C6-5C2DE31E603C}"/>
  </hyperlinks>
  <pageMargins left="0.7" right="0.7" top="0.75" bottom="0.75" header="0.3" footer="0.3"/>
  <pageSetup paperSize="9" orientation="portrait" r:id="rId14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Invalid Major" xr:uid="{38187C01-F90D-4331-8226-60D00F878E98}">
          <x14:formula1>
            <xm:f>Dictionary!$F$2:$F$7</xm:f>
          </x14:formula1>
          <xm:sqref>F2:F12 F14:F23 F25:F35 F37:F48 F50:F61 F63:F72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D55E-1C53-4FF5-B385-02B22EA941E5}">
  <dimension ref="A1:M21"/>
  <sheetViews>
    <sheetView zoomScale="218" workbookViewId="0">
      <pane xSplit="1" ySplit="1" topLeftCell="B5" activePane="bottomRight" state="frozen"/>
      <selection pane="topRight" activeCell="B1" sqref="B1"/>
      <selection pane="bottomLeft" activeCell="A2" sqref="A2"/>
      <selection pane="bottomRight" activeCell="H2" sqref="H2"/>
    </sheetView>
  </sheetViews>
  <sheetFormatPr defaultRowHeight="14.4" x14ac:dyDescent="0.3"/>
  <cols>
    <col min="1" max="1" width="26.88671875" bestFit="1" customWidth="1"/>
    <col min="2" max="2" width="8.44140625" customWidth="1"/>
    <col min="6" max="6" width="3.6640625" customWidth="1"/>
    <col min="7" max="7" width="17.21875" bestFit="1" customWidth="1"/>
    <col min="8" max="8" width="26.77734375" bestFit="1" customWidth="1"/>
  </cols>
  <sheetData>
    <row r="1" spans="1:13" x14ac:dyDescent="0.3">
      <c r="A1" s="15" t="s">
        <v>25</v>
      </c>
      <c r="B1" s="28" t="s">
        <v>465</v>
      </c>
      <c r="C1" s="15" t="s">
        <v>466</v>
      </c>
      <c r="D1" s="15" t="s">
        <v>13</v>
      </c>
      <c r="E1" s="15" t="s">
        <v>467</v>
      </c>
      <c r="F1" s="15"/>
      <c r="G1" s="15"/>
      <c r="H1" s="15"/>
      <c r="I1" s="15"/>
      <c r="J1" s="15"/>
      <c r="K1" s="15"/>
      <c r="L1" s="15"/>
      <c r="M1" s="15"/>
    </row>
    <row r="2" spans="1:13" x14ac:dyDescent="0.3">
      <c r="A2" t="s">
        <v>468</v>
      </c>
      <c r="B2" s="29">
        <v>37.5</v>
      </c>
      <c r="C2" s="29" cm="1">
        <f t="array" ref="C2">_xlfn.LET(_xlpm.filter,(Assignment!F$2:F931=$H$2)*(ISNUMBER(Assignment!G$2:G931)),SUMPRODUCT(_xlpm.filter,Assignment!H$2:H931))</f>
        <v>0</v>
      </c>
      <c r="D2" s="27" t="e" cm="1">
        <f t="array" ref="D2">_xlfn.LET(_xlpm.filter,(Assignment!F$2:F931=$H$2)*(ISNUMBER(Assignment!G$2:G931)),SUMPRODUCT(_xlpm.filter,Assignment!G$2:G931,Assignment!H$2:H931)/C2)</f>
        <v>#DIV/0!</v>
      </c>
      <c r="E2" s="27" t="e">
        <f>ROUND(D2,0)</f>
        <v>#DIV/0!</v>
      </c>
      <c r="G2" s="15" t="s">
        <v>469</v>
      </c>
      <c r="H2" s="30" t="s">
        <v>33</v>
      </c>
    </row>
    <row r="3" spans="1:13" x14ac:dyDescent="0.3">
      <c r="A3" t="s">
        <v>470</v>
      </c>
      <c r="B3" s="29">
        <v>27</v>
      </c>
      <c r="C3" s="29" cm="1">
        <f t="array" ref="C3">_xlfn.LET(_xlpm.filter,((Assignment!E$2:E933=Dictionary!$D$2)*(NOT(Assignment!F$2:F933=$H$2)))*(ISNUMBER(Assignment!G$2:G933)),SUMPRODUCT(_xlpm.filter,Assignment!H$2:H933))</f>
        <v>0</v>
      </c>
      <c r="D3" s="27" t="e" cm="1">
        <f t="array" ref="D3">_xlfn.LET(_xlpm.filter,((Assignment!E$2:E933=Dictionary!$D$2)*(NOT(Assignment!F$2:F933=$H$2)))*(ISNUMBER(Assignment!G$2:G933)),SUMPRODUCT(_xlpm.filter,Assignment!G$2:G933,Assignment!H$2:H933)/C3)</f>
        <v>#DIV/0!</v>
      </c>
      <c r="E3" s="27" t="e">
        <f t="shared" ref="E3:E7" si="0">ROUND(D3,0)</f>
        <v>#DIV/0!</v>
      </c>
    </row>
    <row r="4" spans="1:13" x14ac:dyDescent="0.3">
      <c r="A4" t="s">
        <v>471</v>
      </c>
      <c r="B4" s="29">
        <v>2.5</v>
      </c>
      <c r="C4" s="29">
        <f>IF(ISBLANK(H4), 0, B4)</f>
        <v>0</v>
      </c>
      <c r="D4" s="27">
        <f>H4</f>
        <v>0</v>
      </c>
      <c r="E4" s="27">
        <f>ROUND(D4,0)</f>
        <v>0</v>
      </c>
      <c r="G4" s="15" t="s">
        <v>472</v>
      </c>
      <c r="H4" s="30"/>
    </row>
    <row r="5" spans="1:13" x14ac:dyDescent="0.3">
      <c r="A5" s="22" t="s">
        <v>473</v>
      </c>
      <c r="B5" s="29">
        <v>25</v>
      </c>
      <c r="C5" s="29">
        <f>IF(ISBLANK(H5), 0, B5)</f>
        <v>0</v>
      </c>
      <c r="D5" s="27">
        <f>H5</f>
        <v>0</v>
      </c>
      <c r="E5" s="27">
        <f t="shared" si="0"/>
        <v>0</v>
      </c>
      <c r="G5" s="15" t="s">
        <v>474</v>
      </c>
      <c r="H5" s="30"/>
    </row>
    <row r="6" spans="1:13" x14ac:dyDescent="0.3">
      <c r="A6" s="22" t="s">
        <v>458</v>
      </c>
      <c r="B6" s="29">
        <v>16</v>
      </c>
      <c r="C6" s="29" cm="1">
        <f t="array" ref="C6">_xlfn.LET(_xlpm.filter,((Assignment!E$2:E933=A6)*(ISNUMBER(Assignment!G$2:G933))),SUMPRODUCT(_xlpm.filter,Assignment!H$2:H933))</f>
        <v>0</v>
      </c>
      <c r="D6" s="27" t="e" cm="1">
        <f t="array" ref="D6">_xlfn.LET(_xlpm.filter,(Assignment!E$2:E933=A6)*(ISNUMBER(Assignment!G$2:G933)),SUMPRODUCT(_xlpm.filter,Assignment!G$2:G933,Assignment!H$2:H933)/C6)</f>
        <v>#DIV/0!</v>
      </c>
      <c r="E6" s="27" t="e">
        <f t="shared" si="0"/>
        <v>#DIV/0!</v>
      </c>
    </row>
    <row r="7" spans="1:13" x14ac:dyDescent="0.3">
      <c r="A7" s="22" t="s">
        <v>463</v>
      </c>
      <c r="B7" s="29">
        <v>12</v>
      </c>
      <c r="C7" s="29" cm="1">
        <f t="array" ref="C7">_xlfn.LET(_xlpm.filter,((Assignment!E$2:E935=A7)*(ISNUMBER(Assignment!G$2:G935))),SUMPRODUCT(_xlpm.filter,Assignment!H$2:H935))</f>
        <v>0</v>
      </c>
      <c r="D7" s="27" t="e" cm="1">
        <f t="array" ref="D7">_xlfn.LET(_xlpm.filter,(Assignment!E$2:E935=A7)*(ISNUMBER(Assignment!G$2:G935)),SUMPRODUCT(_xlpm.filter,Assignment!G$2:G935,Assignment!H$2:H935)/C7)</f>
        <v>#DIV/0!</v>
      </c>
      <c r="E7" s="27" t="e">
        <f t="shared" si="0"/>
        <v>#DIV/0!</v>
      </c>
    </row>
    <row r="8" spans="1:13" x14ac:dyDescent="0.3">
      <c r="B8" s="29"/>
      <c r="C8" s="29"/>
      <c r="D8" s="27"/>
      <c r="E8" s="27"/>
    </row>
    <row r="9" spans="1:13" x14ac:dyDescent="0.3">
      <c r="B9" s="27"/>
    </row>
    <row r="10" spans="1:13" ht="14.4" customHeight="1" x14ac:dyDescent="0.3">
      <c r="A10" s="26" t="s">
        <v>475</v>
      </c>
      <c r="B10" s="26"/>
      <c r="C10" s="15"/>
      <c r="D10" s="35" t="s">
        <v>489</v>
      </c>
      <c r="E10" s="35"/>
      <c r="F10" s="35"/>
      <c r="G10" s="35"/>
      <c r="H10" s="35"/>
      <c r="I10" s="35"/>
      <c r="J10" s="35"/>
    </row>
    <row r="11" spans="1:13" x14ac:dyDescent="0.3">
      <c r="A11" t="s">
        <v>476</v>
      </c>
      <c r="B11" s="27" t="b">
        <f>COUNTIF(E$2:E$4,"&gt;2")=0</f>
        <v>1</v>
      </c>
      <c r="C11" s="29"/>
      <c r="D11" s="35"/>
      <c r="E11" s="35"/>
      <c r="F11" s="35"/>
      <c r="G11" s="35"/>
      <c r="H11" s="35"/>
      <c r="I11" s="35"/>
      <c r="J11" s="35"/>
    </row>
    <row r="12" spans="1:13" x14ac:dyDescent="0.3">
      <c r="A12" t="s">
        <v>477</v>
      </c>
      <c r="B12" s="27" t="b">
        <f>COUNTIF(E$2:E$4,"=1")&gt;=COUNTIF(E$2:E$4,"&gt;1")</f>
        <v>1</v>
      </c>
      <c r="D12" s="35"/>
      <c r="E12" s="35"/>
      <c r="F12" s="35"/>
      <c r="G12" s="35"/>
      <c r="H12" s="35"/>
      <c r="I12" s="35"/>
      <c r="J12" s="35"/>
    </row>
    <row r="13" spans="1:13" x14ac:dyDescent="0.3">
      <c r="A13" t="s">
        <v>478</v>
      </c>
      <c r="B13" s="27" t="b">
        <f>AND(B11,B12)</f>
        <v>1</v>
      </c>
      <c r="D13" s="35"/>
      <c r="E13" s="35"/>
      <c r="F13" s="35"/>
      <c r="G13" s="35"/>
      <c r="H13" s="35"/>
      <c r="I13" s="35"/>
      <c r="J13" s="35"/>
    </row>
    <row r="14" spans="1:13" x14ac:dyDescent="0.3">
      <c r="B14" s="27"/>
      <c r="D14" s="35"/>
      <c r="E14" s="35"/>
      <c r="F14" s="35"/>
      <c r="G14" s="35"/>
      <c r="H14" s="35"/>
      <c r="I14" s="35"/>
      <c r="J14" s="35"/>
    </row>
    <row r="15" spans="1:13" x14ac:dyDescent="0.3">
      <c r="A15" s="26" t="s">
        <v>479</v>
      </c>
      <c r="B15" s="26"/>
      <c r="C15" s="26"/>
      <c r="D15" s="35"/>
      <c r="E15" s="35"/>
      <c r="F15" s="35"/>
      <c r="G15" s="35"/>
      <c r="H15" s="35"/>
      <c r="I15" s="35"/>
      <c r="J15" s="35"/>
    </row>
    <row r="16" spans="1:13" x14ac:dyDescent="0.3">
      <c r="A16" t="s">
        <v>480</v>
      </c>
      <c r="B16" s="27" t="e">
        <f>AVERAGEIF(D$2:D$8, "&gt;0")</f>
        <v>#DIV/0!</v>
      </c>
      <c r="D16" s="35"/>
      <c r="E16" s="35"/>
      <c r="F16" s="35"/>
      <c r="G16" s="35"/>
      <c r="H16" s="35"/>
      <c r="I16" s="35"/>
      <c r="J16" s="35"/>
    </row>
    <row r="17" spans="1:10" x14ac:dyDescent="0.3">
      <c r="A17" t="s">
        <v>481</v>
      </c>
      <c r="B17" s="27" t="e" cm="1" vm="1">
        <f t="array" ref="B17">AVERAGE(_xlfn.MAP(_xlfn._xlws.FILTER('KUSSS DUMP'!C$2:C890, NOT(ISBLANK('KUSSS DUMP'!C$2:C890))), _xlfn.LAMBDA(_xlpm.g, _xlfn.XLOOKUP(_xlpm.g, Grade, Number))))</f>
        <v>#VALUE!</v>
      </c>
      <c r="D17" s="35"/>
      <c r="E17" s="35"/>
      <c r="F17" s="35"/>
      <c r="G17" s="35"/>
      <c r="H17" s="35"/>
      <c r="I17" s="35"/>
      <c r="J17" s="35"/>
    </row>
    <row r="18" spans="1:10" x14ac:dyDescent="0.3">
      <c r="B18" s="27"/>
      <c r="D18" s="35"/>
      <c r="E18" s="35"/>
      <c r="F18" s="35"/>
      <c r="G18" s="35"/>
      <c r="H18" s="35"/>
      <c r="I18" s="35"/>
      <c r="J18" s="35"/>
    </row>
    <row r="19" spans="1:10" x14ac:dyDescent="0.3">
      <c r="B19" s="27"/>
      <c r="D19" s="35"/>
      <c r="E19" s="35"/>
      <c r="F19" s="35"/>
      <c r="G19" s="35"/>
      <c r="H19" s="35"/>
      <c r="I19" s="35"/>
      <c r="J19" s="35"/>
    </row>
    <row r="20" spans="1:10" x14ac:dyDescent="0.3">
      <c r="B20" s="27"/>
      <c r="D20" s="41" t="s">
        <v>482</v>
      </c>
      <c r="E20" s="41"/>
      <c r="F20" s="41"/>
      <c r="G20" s="41"/>
      <c r="H20" s="41"/>
      <c r="I20" s="41"/>
      <c r="J20" s="41"/>
    </row>
    <row r="21" spans="1:10" x14ac:dyDescent="0.3">
      <c r="B21" s="27"/>
    </row>
  </sheetData>
  <mergeCells count="2">
    <mergeCell ref="D10:J19"/>
    <mergeCell ref="D20:J20"/>
  </mergeCells>
  <conditionalFormatting sqref="C2:C8">
    <cfRule type="expression" dxfId="0" priority="1">
      <formula>C2&lt;B2</formula>
    </cfRule>
  </conditionalFormatting>
  <hyperlinks>
    <hyperlink ref="D20:J20" r:id="rId1" display="JKU Satzung" xr:uid="{7FBE7E8A-C81A-483C-8CD9-6D9747FEDC5A}"/>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Title="Enter major" error="Choose a valid major, refer to the Dictionary sheet for a list." xr:uid="{0EA9B05A-B1C3-4163-AF79-692E43FD1A3B}">
          <x14:formula1>
            <xm:f>Dictionary!$F$2:$F$7</xm:f>
          </x14:formula1>
          <xm:sqref>H2</xm:sqref>
        </x14:dataValidation>
        <x14:dataValidation type="list" errorStyle="warning" allowBlank="1" showInputMessage="1" showErrorMessage="1" errorTitle="Enter number" error="Enter a number grade (1-4)" xr:uid="{6A9F9B28-EED8-4201-9A26-44F72F597ED7}">
          <x14:formula1>
            <xm:f>Dictionary!$B$2:$B$5</xm:f>
          </x14:formula1>
          <xm:sqref>H4:H5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16967-AD55-4432-ADF3-20639F8E6C73}">
  <dimension ref="A1:F7"/>
  <sheetViews>
    <sheetView workbookViewId="0">
      <selection activeCell="G12" sqref="G12"/>
    </sheetView>
  </sheetViews>
  <sheetFormatPr defaultRowHeight="14.4" x14ac:dyDescent="0.3"/>
  <cols>
    <col min="1" max="1" width="21.33203125" bestFit="1" customWidth="1"/>
    <col min="4" max="4" width="20.6640625" bestFit="1" customWidth="1"/>
    <col min="6" max="6" width="26.77734375" bestFit="1" customWidth="1"/>
  </cols>
  <sheetData>
    <row r="1" spans="1:6" x14ac:dyDescent="0.3">
      <c r="A1" s="33" t="s">
        <v>13</v>
      </c>
      <c r="B1" s="33" t="s">
        <v>483</v>
      </c>
      <c r="D1" s="31" t="s">
        <v>25</v>
      </c>
      <c r="F1" s="31" t="s">
        <v>26</v>
      </c>
    </row>
    <row r="2" spans="1:6" x14ac:dyDescent="0.3">
      <c r="A2" s="32" t="s">
        <v>484</v>
      </c>
      <c r="B2" s="32">
        <v>1</v>
      </c>
      <c r="D2" t="s">
        <v>32</v>
      </c>
      <c r="F2" t="s">
        <v>33</v>
      </c>
    </row>
    <row r="3" spans="1:6" x14ac:dyDescent="0.3">
      <c r="A3" s="32" t="s">
        <v>485</v>
      </c>
      <c r="B3" s="32">
        <v>2</v>
      </c>
      <c r="D3" t="s">
        <v>458</v>
      </c>
      <c r="F3" t="s">
        <v>68</v>
      </c>
    </row>
    <row r="4" spans="1:6" x14ac:dyDescent="0.3">
      <c r="A4" s="32" t="s">
        <v>486</v>
      </c>
      <c r="B4" s="32">
        <v>3</v>
      </c>
      <c r="D4" t="s">
        <v>463</v>
      </c>
      <c r="F4" t="s">
        <v>96</v>
      </c>
    </row>
    <row r="5" spans="1:6" x14ac:dyDescent="0.3">
      <c r="A5" s="32" t="s">
        <v>487</v>
      </c>
      <c r="B5" s="32">
        <v>4</v>
      </c>
      <c r="F5" t="s">
        <v>131</v>
      </c>
    </row>
    <row r="6" spans="1:6" x14ac:dyDescent="0.3">
      <c r="A6" s="32" t="s">
        <v>488</v>
      </c>
      <c r="B6" s="32">
        <v>0</v>
      </c>
      <c r="F6" t="s">
        <v>168</v>
      </c>
    </row>
    <row r="7" spans="1:6" x14ac:dyDescent="0.3">
      <c r="F7" t="s">
        <v>205</v>
      </c>
    </row>
  </sheetData>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README.txt</vt:lpstr>
      <vt:lpstr>KUSSS DUMP</vt:lpstr>
      <vt:lpstr>Assignment</vt:lpstr>
      <vt:lpstr>Results</vt:lpstr>
      <vt:lpstr>Dictionary</vt:lpstr>
      <vt:lpstr>Grade</vt:lpstr>
      <vt:lpstr>Major</vt:lpstr>
      <vt:lpstr>Number</vt:lpstr>
      <vt:lpstr>Subjects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Grade Calculator for Master Computer Science</dc:title>
  <dc:creator>StV Informatik (informatik@oeh.jku.at)</dc:creator>
  <cp:lastModifiedBy>Ferchhumer Felix</cp:lastModifiedBy>
  <dcterms:created xsi:type="dcterms:W3CDTF">2024-09-12T11:53:05Z</dcterms:created>
  <dcterms:modified xsi:type="dcterms:W3CDTF">2024-09-12T12:07:01Z</dcterms:modified>
</cp:coreProperties>
</file>