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202300"/>
  <mc:AlternateContent xmlns:mc="http://schemas.openxmlformats.org/markup-compatibility/2006">
    <mc:Choice Requires="x15">
      <x15ac:absPath xmlns:x15ac="http://schemas.microsoft.com/office/spreadsheetml/2010/11/ac" url="D:\Desktop\"/>
    </mc:Choice>
  </mc:AlternateContent>
  <xr:revisionPtr revIDLastSave="0" documentId="13_ncr:1_{9A31E32D-2299-46AD-B5BA-A78F4F8086E1}" xr6:coauthVersionLast="47" xr6:coauthVersionMax="47" xr10:uidLastSave="{00000000-0000-0000-0000-000000000000}"/>
  <bookViews>
    <workbookView xWindow="-108" yWindow="-108" windowWidth="23256" windowHeight="13896" xr2:uid="{AF59CB60-2183-4F8A-B69F-1675FB8A38A6}"/>
  </bookViews>
  <sheets>
    <sheet name="README.txt" sheetId="7" r:id="rId1"/>
    <sheet name="KUSSS DUMP" sheetId="1" r:id="rId2"/>
    <sheet name="Mandatory" sheetId="2" r:id="rId3"/>
    <sheet name="Electives" sheetId="3" r:id="rId4"/>
    <sheet name="Results" sheetId="4" r:id="rId5"/>
    <sheet name="Dictionary" sheetId="5" r:id="rId6"/>
  </sheets>
  <definedNames>
    <definedName name="Grade">Dictionary!$A$2:$A$6</definedName>
    <definedName name="Number">Dictionary!$B$2:$B$6</definedName>
    <definedName name="Subject">Results!$A$2:$A$11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9" i="3" l="1" a="1"/>
  <c r="F69" i="3" s="1"/>
  <c r="G73" i="3" a="1"/>
  <c r="G73" i="3" s="1"/>
  <c r="G74" i="3" a="1"/>
  <c r="G74" i="3" s="1"/>
  <c r="G75" i="3" a="1"/>
  <c r="G75" i="3" s="1"/>
  <c r="G76" i="3" a="1"/>
  <c r="G76" i="3" s="1"/>
  <c r="G77" i="3" a="1"/>
  <c r="G77" i="3" s="1"/>
  <c r="G78" i="3" a="1"/>
  <c r="G78" i="3" s="1"/>
  <c r="G79" i="3" a="1"/>
  <c r="G79" i="3" s="1"/>
  <c r="G80" i="3" a="1"/>
  <c r="G80" i="3" s="1"/>
  <c r="G81" i="3" a="1"/>
  <c r="G81" i="3" s="1"/>
  <c r="G72" i="3" a="1"/>
  <c r="G72" i="3" s="1"/>
  <c r="F32" i="2" a="1"/>
  <c r="F32" i="2" s="1"/>
  <c r="F66" i="3" a="1"/>
  <c r="F66" i="3" s="1"/>
  <c r="B21" i="4" a="1"/>
  <c r="B21" i="4" s="1"/>
  <c r="F73" i="3" a="1"/>
  <c r="F73" i="3" s="1"/>
  <c r="F74" i="3" a="1"/>
  <c r="F74" i="3" s="1"/>
  <c r="F75" i="3" a="1"/>
  <c r="F75" i="3" s="1"/>
  <c r="F76" i="3" a="1"/>
  <c r="F76" i="3" s="1"/>
  <c r="F77" i="3" a="1"/>
  <c r="F77" i="3" s="1"/>
  <c r="F78" i="3" a="1"/>
  <c r="F78" i="3" s="1"/>
  <c r="F79" i="3" a="1"/>
  <c r="F79" i="3" s="1"/>
  <c r="F80" i="3" a="1"/>
  <c r="F80" i="3" s="1"/>
  <c r="F81" i="3" a="1"/>
  <c r="F81" i="3" s="1"/>
  <c r="F72" i="3" a="1"/>
  <c r="F72" i="3" s="1"/>
  <c r="A80" i="3" a="1"/>
  <c r="A80" i="3" s="1"/>
  <c r="A81" i="3" a="1"/>
  <c r="A81" i="3" s="1"/>
  <c r="A72" i="3" a="1"/>
  <c r="A72" i="3" s="1"/>
  <c r="A73" i="3" a="1"/>
  <c r="A73" i="3" s="1"/>
  <c r="A74" i="3" a="1"/>
  <c r="A74" i="3" s="1"/>
  <c r="A75" i="3" a="1"/>
  <c r="A75" i="3" s="1"/>
  <c r="A76" i="3" a="1"/>
  <c r="A76" i="3" s="1"/>
  <c r="A77" i="3" a="1"/>
  <c r="A77" i="3" s="1"/>
  <c r="A78" i="3" a="1"/>
  <c r="A78" i="3" s="1"/>
  <c r="A79" i="3" a="1"/>
  <c r="A79" i="3" s="1"/>
  <c r="H73" i="3"/>
  <c r="H74" i="3"/>
  <c r="H75" i="3"/>
  <c r="H76" i="3"/>
  <c r="H77" i="3"/>
  <c r="H78" i="3"/>
  <c r="H79" i="3"/>
  <c r="H72" i="3"/>
  <c r="H63" i="3"/>
  <c r="H64" i="3"/>
  <c r="H65" i="3"/>
  <c r="H66" i="3"/>
  <c r="H67" i="3"/>
  <c r="H68" i="3"/>
  <c r="H69" i="3"/>
  <c r="H62" i="3"/>
  <c r="H55" i="3"/>
  <c r="H56" i="3"/>
  <c r="H57" i="3"/>
  <c r="H58" i="3"/>
  <c r="H59" i="3"/>
  <c r="H54" i="3"/>
  <c r="H3" i="3"/>
  <c r="H4" i="3"/>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H44" i="3"/>
  <c r="H45" i="3"/>
  <c r="H46" i="3"/>
  <c r="H47" i="3"/>
  <c r="H48" i="3"/>
  <c r="H49" i="3"/>
  <c r="H50" i="3"/>
  <c r="H51" i="3"/>
  <c r="H2" i="3"/>
  <c r="F2" i="3" a="1"/>
  <c r="F2" i="3" s="1"/>
  <c r="F63" i="3" a="1"/>
  <c r="F63" i="3" s="1"/>
  <c r="F64" i="3" a="1"/>
  <c r="F64" i="3" s="1"/>
  <c r="F65" i="3" a="1"/>
  <c r="F65" i="3" s="1"/>
  <c r="F67" i="3" a="1"/>
  <c r="F67" i="3" s="1"/>
  <c r="F68" i="3" a="1"/>
  <c r="F68" i="3" s="1"/>
  <c r="F62" i="3" a="1"/>
  <c r="F62" i="3" s="1"/>
  <c r="F55" i="3" a="1"/>
  <c r="F55" i="3" s="1"/>
  <c r="F56" i="3" a="1"/>
  <c r="F56" i="3" s="1"/>
  <c r="F57" i="3" a="1"/>
  <c r="F57" i="3" s="1"/>
  <c r="F58" i="3" a="1"/>
  <c r="F58" i="3" s="1"/>
  <c r="F59" i="3" a="1"/>
  <c r="F59" i="3" s="1"/>
  <c r="F54" i="3" a="1"/>
  <c r="F54" i="3" s="1"/>
  <c r="F3" i="3" a="1"/>
  <c r="F3" i="3" s="1"/>
  <c r="F4" i="3" a="1"/>
  <c r="F4" i="3" s="1"/>
  <c r="F5" i="3" a="1"/>
  <c r="F5" i="3" s="1"/>
  <c r="F6" i="3" a="1"/>
  <c r="F6" i="3" s="1"/>
  <c r="F7" i="3" a="1"/>
  <c r="F7" i="3" s="1"/>
  <c r="F8" i="3" a="1"/>
  <c r="F8" i="3" s="1"/>
  <c r="F9" i="3" a="1"/>
  <c r="F9" i="3" s="1"/>
  <c r="F10" i="3" a="1"/>
  <c r="F10" i="3" s="1"/>
  <c r="F11" i="3" a="1"/>
  <c r="F11" i="3" s="1"/>
  <c r="F12" i="3" a="1"/>
  <c r="F12" i="3" s="1"/>
  <c r="F13" i="3" a="1"/>
  <c r="F13" i="3" s="1"/>
  <c r="F14" i="3" a="1"/>
  <c r="F14" i="3" s="1"/>
  <c r="F15" i="3" a="1"/>
  <c r="F15" i="3" s="1"/>
  <c r="F16" i="3" a="1"/>
  <c r="F16" i="3" s="1"/>
  <c r="F17" i="3" a="1"/>
  <c r="F17" i="3" s="1"/>
  <c r="F18" i="3" a="1"/>
  <c r="F18" i="3" s="1"/>
  <c r="F19" i="3" a="1"/>
  <c r="F19" i="3" s="1"/>
  <c r="F20" i="3" a="1"/>
  <c r="F20" i="3" s="1"/>
  <c r="F21" i="3" a="1"/>
  <c r="F21" i="3" s="1"/>
  <c r="F22" i="3" a="1"/>
  <c r="F22" i="3" s="1"/>
  <c r="F23" i="3" a="1"/>
  <c r="F23" i="3" s="1"/>
  <c r="F24" i="3" a="1"/>
  <c r="F24" i="3" s="1"/>
  <c r="F25" i="3" a="1"/>
  <c r="F25" i="3" s="1"/>
  <c r="F26" i="3" a="1"/>
  <c r="F26" i="3" s="1"/>
  <c r="F27" i="3" a="1"/>
  <c r="F27" i="3" s="1"/>
  <c r="F28" i="3" a="1"/>
  <c r="F28" i="3" s="1"/>
  <c r="F29" i="3" a="1"/>
  <c r="F29" i="3" s="1"/>
  <c r="F30" i="3" a="1"/>
  <c r="F30" i="3" s="1"/>
  <c r="F31" i="3" a="1"/>
  <c r="F31" i="3" s="1"/>
  <c r="F32" i="3" a="1"/>
  <c r="F32" i="3" s="1"/>
  <c r="F33" i="3" a="1"/>
  <c r="F33" i="3" s="1"/>
  <c r="F34" i="3" a="1"/>
  <c r="F34" i="3" s="1"/>
  <c r="F35" i="3" a="1"/>
  <c r="F35" i="3" s="1"/>
  <c r="F36" i="3" a="1"/>
  <c r="F36" i="3" s="1"/>
  <c r="F37" i="3" a="1"/>
  <c r="F37" i="3" s="1"/>
  <c r="F38" i="3" a="1"/>
  <c r="F38" i="3" s="1"/>
  <c r="F39" i="3" a="1"/>
  <c r="F39" i="3" s="1"/>
  <c r="F40" i="3" a="1"/>
  <c r="F40" i="3" s="1"/>
  <c r="F41" i="3" a="1"/>
  <c r="F41" i="3" s="1"/>
  <c r="F42" i="3" a="1"/>
  <c r="F42" i="3" s="1"/>
  <c r="F43" i="3" a="1"/>
  <c r="F43" i="3" s="1"/>
  <c r="F44" i="3" a="1"/>
  <c r="F44" i="3" s="1"/>
  <c r="F45" i="3" a="1"/>
  <c r="F45" i="3" s="1"/>
  <c r="F46" i="3" a="1"/>
  <c r="F46" i="3" s="1"/>
  <c r="F47" i="3" a="1"/>
  <c r="F47" i="3" s="1"/>
  <c r="F48" i="3" a="1"/>
  <c r="F48" i="3" s="1"/>
  <c r="F49" i="3" a="1"/>
  <c r="F49" i="3" s="1"/>
  <c r="F50" i="3" a="1"/>
  <c r="F50" i="3" s="1"/>
  <c r="F51" i="3" a="1"/>
  <c r="F51" i="3" s="1"/>
  <c r="F69" i="2" a="1"/>
  <c r="F69" i="2" s="1"/>
  <c r="C9" i="4" s="1"/>
  <c r="F64" i="2" a="1"/>
  <c r="F64" i="2" s="1"/>
  <c r="F65" i="2" a="1"/>
  <c r="F65" i="2" s="1"/>
  <c r="F66" i="2" a="1"/>
  <c r="F66" i="2" s="1"/>
  <c r="F67" i="2" a="1"/>
  <c r="F67" i="2" s="1"/>
  <c r="F63" i="2" a="1"/>
  <c r="F63" i="2" s="1"/>
  <c r="F54" i="2" a="1"/>
  <c r="F54" i="2" s="1"/>
  <c r="F55" i="2" a="1"/>
  <c r="F55" i="2" s="1"/>
  <c r="F56" i="2" a="1"/>
  <c r="F56" i="2" s="1"/>
  <c r="F57" i="2" a="1"/>
  <c r="F57" i="2" s="1"/>
  <c r="F58" i="2" a="1"/>
  <c r="F58" i="2" s="1"/>
  <c r="F59" i="2" a="1"/>
  <c r="F59" i="2" s="1"/>
  <c r="F60" i="2" a="1"/>
  <c r="F60" i="2" s="1"/>
  <c r="F61" i="2" a="1"/>
  <c r="F61" i="2" s="1"/>
  <c r="F53" i="2" a="1"/>
  <c r="F53" i="2" s="1"/>
  <c r="F43" i="2" a="1"/>
  <c r="F43" i="2" s="1"/>
  <c r="F44" i="2" a="1"/>
  <c r="F44" i="2" s="1"/>
  <c r="F45" i="2" a="1"/>
  <c r="F45" i="2" s="1"/>
  <c r="F46" i="2" a="1"/>
  <c r="F46" i="2" s="1"/>
  <c r="F47" i="2" a="1"/>
  <c r="F47" i="2" s="1"/>
  <c r="F48" i="2" a="1"/>
  <c r="F48" i="2" s="1"/>
  <c r="F49" i="2" a="1"/>
  <c r="F49" i="2" s="1"/>
  <c r="F50" i="2" a="1"/>
  <c r="F50" i="2" s="1"/>
  <c r="F51" i="2" a="1"/>
  <c r="F51" i="2" s="1"/>
  <c r="F42" i="2" a="1"/>
  <c r="F42" i="2" s="1"/>
  <c r="F29" i="2" a="1"/>
  <c r="F29" i="2" s="1"/>
  <c r="F30" i="2" a="1"/>
  <c r="F30" i="2" s="1"/>
  <c r="F31" i="2" a="1"/>
  <c r="F31" i="2" s="1"/>
  <c r="F33" i="2" a="1"/>
  <c r="F33" i="2" s="1"/>
  <c r="F34" i="2" a="1"/>
  <c r="F34" i="2" s="1"/>
  <c r="F35" i="2" a="1"/>
  <c r="F35" i="2" s="1"/>
  <c r="F36" i="2" a="1"/>
  <c r="F36" i="2" s="1"/>
  <c r="F37" i="2" a="1"/>
  <c r="F37" i="2" s="1"/>
  <c r="F38" i="2" a="1"/>
  <c r="F38" i="2" s="1"/>
  <c r="F39" i="2" a="1"/>
  <c r="F39" i="2" s="1"/>
  <c r="F40" i="2" a="1"/>
  <c r="F40" i="2" s="1"/>
  <c r="F28" i="2" a="1"/>
  <c r="F28" i="2" s="1"/>
  <c r="F20" i="2" a="1"/>
  <c r="F20" i="2" s="1"/>
  <c r="F21" i="2" a="1"/>
  <c r="F21" i="2" s="1"/>
  <c r="F22" i="2" a="1"/>
  <c r="F22" i="2" s="1"/>
  <c r="F23" i="2" a="1"/>
  <c r="F23" i="2" s="1"/>
  <c r="F24" i="2" a="1"/>
  <c r="F24" i="2" s="1"/>
  <c r="F25" i="2" a="1"/>
  <c r="F25" i="2" s="1"/>
  <c r="F26" i="2" a="1"/>
  <c r="F26" i="2" s="1"/>
  <c r="F19" i="2" a="1"/>
  <c r="F19" i="2" s="1"/>
  <c r="F5" i="2" a="1"/>
  <c r="F5" i="2" s="1"/>
  <c r="F6" i="2" a="1"/>
  <c r="F6" i="2" s="1"/>
  <c r="F7" i="2" a="1"/>
  <c r="F7" i="2" s="1"/>
  <c r="F8" i="2" a="1"/>
  <c r="F8" i="2" s="1"/>
  <c r="F9" i="2" a="1"/>
  <c r="F9" i="2" s="1"/>
  <c r="F10" i="2" a="1"/>
  <c r="F10" i="2" s="1"/>
  <c r="F11" i="2" a="1"/>
  <c r="F11" i="2" s="1"/>
  <c r="F12" i="2" a="1"/>
  <c r="F12" i="2" s="1"/>
  <c r="F13" i="2" a="1"/>
  <c r="F13" i="2" s="1"/>
  <c r="F14" i="2" a="1"/>
  <c r="F14" i="2" s="1"/>
  <c r="F15" i="2" a="1"/>
  <c r="F15" i="2" s="1"/>
  <c r="F16" i="2" a="1"/>
  <c r="F16" i="2" s="1"/>
  <c r="F17" i="2" a="1"/>
  <c r="F17" i="2" s="1"/>
  <c r="F4" i="2" a="1"/>
  <c r="F4" i="2" s="1"/>
  <c r="F2" i="2" a="1"/>
  <c r="F2" i="2" s="1"/>
  <c r="J53" i="3" l="1"/>
  <c r="C5" i="4"/>
  <c r="C10" i="4"/>
  <c r="C6" i="4"/>
  <c r="D6" i="4" s="1" a="1"/>
  <c r="D6" i="4" s="1"/>
  <c r="E6" i="4" s="1"/>
  <c r="C8" i="4"/>
  <c r="C7" i="4"/>
  <c r="D7" i="4" s="1" a="1"/>
  <c r="D7" i="4" s="1"/>
  <c r="E7" i="4" s="1"/>
  <c r="C3" i="4"/>
  <c r="C4" i="4"/>
  <c r="D4" i="4" s="1" a="1"/>
  <c r="D4" i="4" s="1"/>
  <c r="E4" i="4" s="1"/>
  <c r="D5" i="4" a="1"/>
  <c r="D5" i="4" s="1"/>
  <c r="E5" i="4" s="1"/>
  <c r="D3" i="4" a="1"/>
  <c r="D3" i="4" s="1"/>
  <c r="E3" i="4" s="1"/>
  <c r="D8" i="4" a="1"/>
  <c r="D8" i="4" s="1"/>
  <c r="E8" i="4" s="1"/>
  <c r="C2" i="4"/>
  <c r="D2" i="4" s="1" a="1"/>
  <c r="D2" i="4" s="1"/>
  <c r="D9" i="4" a="1"/>
  <c r="D9" i="4" s="1"/>
  <c r="E9" i="4" s="1"/>
  <c r="C11" i="4"/>
  <c r="D11" i="4" s="1" a="1"/>
  <c r="D11" i="4" s="1"/>
  <c r="E11" i="4" s="1"/>
  <c r="D10" i="4" a="1"/>
  <c r="D10" i="4" s="1"/>
  <c r="E10" i="4" s="1"/>
  <c r="B20" i="4" l="1"/>
  <c r="E2" i="4"/>
  <c r="B16" i="4" l="1"/>
  <c r="B15" i="4"/>
  <c r="B17" i="4"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<sst xmlns="http://schemas.openxmlformats.org/spreadsheetml/2006/main" count="608" uniqueCount="461">
  <si>
    <t>Grade</t>
  </si>
  <si>
    <t>Number</t>
  </si>
  <si>
    <t>sehr gut</t>
  </si>
  <si>
    <t>gut</t>
  </si>
  <si>
    <t>befriedigend</t>
  </si>
  <si>
    <t>genügend</t>
  </si>
  <si>
    <t>mit Erfolg teilgenommen</t>
  </si>
  <si>
    <t>Subject</t>
  </si>
  <si>
    <t>Propädeutikum</t>
  </si>
  <si>
    <t>Theorie</t>
  </si>
  <si>
    <t>Hardware</t>
  </si>
  <si>
    <t>Software</t>
  </si>
  <si>
    <t>Systeme</t>
  </si>
  <si>
    <t>Anwendungen</t>
  </si>
  <si>
    <t>Begleitende Inhalte</t>
  </si>
  <si>
    <t>Bachelorarbeit</t>
  </si>
  <si>
    <t>Vertiefung</t>
  </si>
  <si>
    <t>Freie Studienleistungen</t>
  </si>
  <si>
    <t>Date</t>
  </si>
  <si>
    <t>Title</t>
  </si>
  <si>
    <t>Code</t>
  </si>
  <si>
    <t>Type</t>
  </si>
  <si>
    <t>ECTS</t>
  </si>
  <si>
    <t>WkHrs</t>
  </si>
  <si>
    <t>curr.Id</t>
  </si>
  <si>
    <t>921CSPTST2K13</t>
  </si>
  <si>
    <t>921CSPTST1K13</t>
  </si>
  <si>
    <t>921CGELWSCK21</t>
  </si>
  <si>
    <t>921CGELDEBK13</t>
  </si>
  <si>
    <t>921CSPTST2V13</t>
  </si>
  <si>
    <t>921CSPTST2S13</t>
  </si>
  <si>
    <t>921CGELINLK21</t>
  </si>
  <si>
    <t>INBIPUEAINT</t>
  </si>
  <si>
    <t>521ANWEIMLV18</t>
  </si>
  <si>
    <t>INBIPVOSENG</t>
  </si>
  <si>
    <t>INBIPVOUEBB</t>
  </si>
  <si>
    <t>INBIPUESENG</t>
  </si>
  <si>
    <t>INBIPVOAINT</t>
  </si>
  <si>
    <t>INBIPUEUEBB</t>
  </si>
  <si>
    <t>521SOFTSPRP17</t>
  </si>
  <si>
    <t>INBIPUEFOMO</t>
  </si>
  <si>
    <t>INBIPUEEMPS</t>
  </si>
  <si>
    <t>INBIPVOFOMO</t>
  </si>
  <si>
    <t>INBIPUECOGR</t>
  </si>
  <si>
    <t>INBIPVOCOGR</t>
  </si>
  <si>
    <t>INBIPVOEMPS</t>
  </si>
  <si>
    <t>INBIPKVPORG</t>
  </si>
  <si>
    <t>INBIPKVPRAT</t>
  </si>
  <si>
    <t>INBIPVOWIRT</t>
  </si>
  <si>
    <t>521THEOALGU13</t>
  </si>
  <si>
    <t>INBIPUEALG2</t>
  </si>
  <si>
    <t>INBIPVOANLS</t>
  </si>
  <si>
    <t>INBIPVOBEKO</t>
  </si>
  <si>
    <t>INBIPUEANLS</t>
  </si>
  <si>
    <t>INBIPUENETZ</t>
  </si>
  <si>
    <t>INBIPVONETZ</t>
  </si>
  <si>
    <t>INBIPUEBEKO</t>
  </si>
  <si>
    <t>INBIPVOIFS2</t>
  </si>
  <si>
    <t>INBIPVOALG2</t>
  </si>
  <si>
    <t>INBIPUEIFS2</t>
  </si>
  <si>
    <t>921CSPTST1U13</t>
  </si>
  <si>
    <t>521HARDRARCV16</t>
  </si>
  <si>
    <t>521HARDRARCU16</t>
  </si>
  <si>
    <t>INBIPUEMMSY</t>
  </si>
  <si>
    <t>INBIPVOSTAT</t>
  </si>
  <si>
    <t>INBIPUESTAT</t>
  </si>
  <si>
    <t>INBIPPRBETR</t>
  </si>
  <si>
    <t>INBIPVOBETR</t>
  </si>
  <si>
    <t>INBIPVOMMSY</t>
  </si>
  <si>
    <t>521HARDDIGU16</t>
  </si>
  <si>
    <t>521THEODISV13</t>
  </si>
  <si>
    <t>521HARDDIGV16</t>
  </si>
  <si>
    <t>521THEODISU13</t>
  </si>
  <si>
    <t>521THEOLOGU13</t>
  </si>
  <si>
    <t>INBIPUEIFS1</t>
  </si>
  <si>
    <t>INBIPKVETHG</t>
  </si>
  <si>
    <t>INBIPVOIFS1</t>
  </si>
  <si>
    <t>521THEOLOGV13</t>
  </si>
  <si>
    <t>INBIPVORECH</t>
  </si>
  <si>
    <t>INBIPVOALG1</t>
  </si>
  <si>
    <t>521THEOALGV13</t>
  </si>
  <si>
    <t>INBIPVOELEK</t>
  </si>
  <si>
    <t>INBIPUESOF2</t>
  </si>
  <si>
    <t>INBIPVOSOF1</t>
  </si>
  <si>
    <t>INBIPUEALG1</t>
  </si>
  <si>
    <t>INBIPUEELEK</t>
  </si>
  <si>
    <t>INBIPUESOF1</t>
  </si>
  <si>
    <t>INBIPVOSOF2</t>
  </si>
  <si>
    <t>Link</t>
  </si>
  <si>
    <t>Course</t>
  </si>
  <si>
    <t>Course Number</t>
  </si>
  <si>
    <t>Alternative</t>
  </si>
  <si>
    <t>Credits</t>
  </si>
  <si>
    <t>https://studienhandbuch.jku.at/124761</t>
  </si>
  <si>
    <t>KV Propädeutikum</t>
  </si>
  <si>
    <t>INBIPKVPROP</t>
  </si>
  <si>
    <t>https://studienhandbuch.jku.at/124763</t>
  </si>
  <si>
    <t>UE Algebra für Informatik</t>
  </si>
  <si>
    <t>521THEOALGU23</t>
  </si>
  <si>
    <t>https://studienhandbuch.jku.at/124764</t>
  </si>
  <si>
    <t>VL Algebra für Informatik</t>
  </si>
  <si>
    <t>521THEOALGV23</t>
  </si>
  <si>
    <t>https://studienhandbuch.jku.at/124765</t>
  </si>
  <si>
    <t>UE Analysis für Informatik</t>
  </si>
  <si>
    <t>521THEOANLU23</t>
  </si>
  <si>
    <t>https://studienhandbuch.jku.at/124766</t>
  </si>
  <si>
    <t>VL Analysis für Informatik</t>
  </si>
  <si>
    <t>521THEOANLV23</t>
  </si>
  <si>
    <t>https://studienhandbuch.jku.at/124767</t>
  </si>
  <si>
    <t>UE Berechenbarkeit und Komplexität</t>
  </si>
  <si>
    <t>https://studienhandbuch.jku.at/124768</t>
  </si>
  <si>
    <t>VL Berechenbarkeit und Komplexität</t>
  </si>
  <si>
    <t>https://studienhandbuch.jku.at/124769</t>
  </si>
  <si>
    <t>UE Diskrete Strukturen</t>
  </si>
  <si>
    <t>https://studienhandbuch.jku.at/124770</t>
  </si>
  <si>
    <t>VL Diskrete Strukturen</t>
  </si>
  <si>
    <t>https://studienhandbuch.jku.at/124771</t>
  </si>
  <si>
    <t>UE Formal Models</t>
  </si>
  <si>
    <t>https://studienhandbuch.jku.at/124772</t>
  </si>
  <si>
    <t>VL Formal Models</t>
  </si>
  <si>
    <t>https://studienhandbuch.jku.at/124773</t>
  </si>
  <si>
    <t>UE Logic</t>
  </si>
  <si>
    <t>https://studienhandbuch.jku.at/124774</t>
  </si>
  <si>
    <t>VL Logic</t>
  </si>
  <si>
    <t>https://studienhandbuch.jku.at/124775</t>
  </si>
  <si>
    <t>UE Statistik</t>
  </si>
  <si>
    <t>https://studienhandbuch.jku.at/124776</t>
  </si>
  <si>
    <t>VL Statistik</t>
  </si>
  <si>
    <t>https://studienhandbuch.jku.at/124778</t>
  </si>
  <si>
    <t>UE Digitale Schaltungen</t>
  </si>
  <si>
    <t>https://studienhandbuch.jku.at/124779</t>
  </si>
  <si>
    <t>VL Digitale Schaltungen</t>
  </si>
  <si>
    <t>https://studienhandbuch.jku.at/124780</t>
  </si>
  <si>
    <t>UE Digital Signal Processing</t>
  </si>
  <si>
    <t>536DASCDSPU19</t>
  </si>
  <si>
    <t>521HARDDSVU13</t>
  </si>
  <si>
    <t>https://studienhandbuch.jku.at/124781</t>
  </si>
  <si>
    <t>VL Digital Signal Processing</t>
  </si>
  <si>
    <t>536DASCDSPV19</t>
  </si>
  <si>
    <t>521HARDDSVV13</t>
  </si>
  <si>
    <t>https://studienhandbuch.jku.at/124782</t>
  </si>
  <si>
    <t>UE Elektronik</t>
  </si>
  <si>
    <t>https://studienhandbuch.jku.at/124783</t>
  </si>
  <si>
    <t>VL Elektronik</t>
  </si>
  <si>
    <t>https://studienhandbuch.jku.at/124785</t>
  </si>
  <si>
    <t>UE Rechnerarchitektur</t>
  </si>
  <si>
    <t>https://studienhandbuch.jku.at/124786</t>
  </si>
  <si>
    <t>VL Rechnerarchitektur</t>
  </si>
  <si>
    <t>https://studienhandbuch.jku.at/124788</t>
  </si>
  <si>
    <t>UE Algorithmen und Datenstrukturen 1</t>
  </si>
  <si>
    <t>https://studienhandbuch.jku.at/124789</t>
  </si>
  <si>
    <t>VL Algorithmen und Datenstrukturen 1</t>
  </si>
  <si>
    <t>https://studienhandbuch.jku.at/124790</t>
  </si>
  <si>
    <t>UE Algorithmen und Datenstrukturen 2</t>
  </si>
  <si>
    <t>https://studienhandbuch.jku.at/124791</t>
  </si>
  <si>
    <t>VL Algorithmen und Datenstrukturen 2</t>
  </si>
  <si>
    <t>https://studienhandbuch.jku.at/124793</t>
  </si>
  <si>
    <t>UE Software Engineering</t>
  </si>
  <si>
    <t>https://studienhandbuch.jku.at/124794</t>
  </si>
  <si>
    <t>VL Software Engineering</t>
  </si>
  <si>
    <t>https://studienhandbuch.jku.at/124795</t>
  </si>
  <si>
    <t>UE Softwareentwicklung 1</t>
  </si>
  <si>
    <t>https://studienhandbuch.jku.at/124796</t>
  </si>
  <si>
    <t>VL Softwareentwicklung 1</t>
  </si>
  <si>
    <t>https://studienhandbuch.jku.at/124797</t>
  </si>
  <si>
    <t>UE Softwareentwicklung 2</t>
  </si>
  <si>
    <t>https://studienhandbuch.jku.at/124798</t>
  </si>
  <si>
    <t>VL Softwareentwicklung 2</t>
  </si>
  <si>
    <t>https://studienhandbuch.jku.at/169393</t>
  </si>
  <si>
    <t>UE Systems Programming</t>
  </si>
  <si>
    <t>521SOFTSPRU23</t>
  </si>
  <si>
    <t>https://studienhandbuch.jku.at/169394</t>
  </si>
  <si>
    <t>VL Systems Programming</t>
  </si>
  <si>
    <t>521SOFTSPRV23</t>
  </si>
  <si>
    <t>https://studienhandbuch.jku.at/169396</t>
  </si>
  <si>
    <t>UE Betriebssysteme</t>
  </si>
  <si>
    <t>521SYSTBETU21</t>
  </si>
  <si>
    <t>https://studienhandbuch.jku.at/169397</t>
  </si>
  <si>
    <t>VL Betriebssysteme</t>
  </si>
  <si>
    <t>INBPDVOBETR</t>
  </si>
  <si>
    <t>https://studienhandbuch.jku.at/169401</t>
  </si>
  <si>
    <t>UE Compilerbau</t>
  </si>
  <si>
    <t>521SYSTCOBU22</t>
  </si>
  <si>
    <t>https://studienhandbuch.jku.at/169402</t>
  </si>
  <si>
    <t>VL Compilerbau</t>
  </si>
  <si>
    <t>521SYSTCOBV22</t>
  </si>
  <si>
    <t>https://studienhandbuch.jku.at/169399</t>
  </si>
  <si>
    <t>UE Computernetzwerke</t>
  </si>
  <si>
    <t>521SYSTCNWU22</t>
  </si>
  <si>
    <t>https://studienhandbuch.jku.at/169400</t>
  </si>
  <si>
    <t>VL Computernetzwerke</t>
  </si>
  <si>
    <t>521SYSTCNWV22</t>
  </si>
  <si>
    <t>https://studienhandbuch.jku.at/124802</t>
  </si>
  <si>
    <t>UE Embedded and Pervasive Systems</t>
  </si>
  <si>
    <t>https://studienhandbuch.jku.at/124803</t>
  </si>
  <si>
    <t>VL Embedded and Pervasive Systems</t>
  </si>
  <si>
    <t>https://studienhandbuch.jku.at/124804</t>
  </si>
  <si>
    <t>UE Multimediasysteme</t>
  </si>
  <si>
    <t>https://studienhandbuch.jku.at/124805</t>
  </si>
  <si>
    <t>VL Multimediasysteme</t>
  </si>
  <si>
    <t>https://studienhandbuch.jku.at/124812</t>
  </si>
  <si>
    <t>UE Artificial Intelligence</t>
  </si>
  <si>
    <t>https://studienhandbuch.jku.at/124813</t>
  </si>
  <si>
    <t>VL Artificial Intelligence</t>
  </si>
  <si>
    <t>https://studienhandbuch.jku.at/124814</t>
  </si>
  <si>
    <t>UE Computer Graphics</t>
  </si>
  <si>
    <t>https://studienhandbuch.jku.at/124815</t>
  </si>
  <si>
    <t>VL Computer Graphics</t>
  </si>
  <si>
    <t>https://studienhandbuch.jku.at/169413</t>
  </si>
  <si>
    <t>UE Datenbanken und Informationssysteme 1</t>
  </si>
  <si>
    <t>521ANWEDI1U21</t>
  </si>
  <si>
    <t>https://studienhandbuch.jku.at/169414</t>
  </si>
  <si>
    <t>VL Datenbanken und Informationssysteme 1</t>
  </si>
  <si>
    <t>521ANWEDI1V21</t>
  </si>
  <si>
    <t>https://studienhandbuch.jku.at/169415</t>
  </si>
  <si>
    <t>UE Datenbanken und Informationssysteme 2</t>
  </si>
  <si>
    <t>521ANWEDI2U21</t>
  </si>
  <si>
    <t>https://studienhandbuch.jku.at/169416</t>
  </si>
  <si>
    <t>VL Datenbanken und Informationssysteme 2</t>
  </si>
  <si>
    <t>521ANWEDI2V21</t>
  </si>
  <si>
    <t>https://studienhandbuch.jku.at/124820</t>
  </si>
  <si>
    <t>VL Introduction to Machine Learning</t>
  </si>
  <si>
    <t>https://studienhandbuch.jku.at/124823</t>
  </si>
  <si>
    <t>KV Ethik und Gender Studies</t>
  </si>
  <si>
    <t>GS-SK2,GS-TNE,526SGAIGENK14</t>
  </si>
  <si>
    <t>https://studienhandbuch.jku.at/124827</t>
  </si>
  <si>
    <t>KV Projektorganisation</t>
  </si>
  <si>
    <t>https://studienhandbuch.jku.at/124828</t>
  </si>
  <si>
    <t>KV Präsentations- und Arbeitstechnik</t>
  </si>
  <si>
    <t>https://studienhandbuch.jku.at/169430</t>
  </si>
  <si>
    <t>VL Rechtsgrundlagen der Informatik</t>
  </si>
  <si>
    <t>521BEINRECV21</t>
  </si>
  <si>
    <t>https://studienhandbuch.jku.at/169431</t>
  </si>
  <si>
    <t>VL Wirtschaftsgrundlagen der Informatik</t>
  </si>
  <si>
    <t>521BEINWIRV21</t>
  </si>
  <si>
    <t>https://studienhandbuch.jku.at/169501</t>
  </si>
  <si>
    <t>PR Projektpraktikum</t>
  </si>
  <si>
    <t>INBIPPRBACH</t>
  </si>
  <si>
    <t>Notes</t>
  </si>
  <si>
    <t>https://studienhandbuch.jku.at/169434</t>
  </si>
  <si>
    <t>UE Machine Learning: Unsupervised Techniques</t>
  </si>
  <si>
    <t>536MLPEMUTU19</t>
  </si>
  <si>
    <t>https://studienhandbuch.jku.at/169435</t>
  </si>
  <si>
    <t>VL Machine Learning: Unsupervised Techniques</t>
  </si>
  <si>
    <t>536MLPEMUTV19</t>
  </si>
  <si>
    <t>https://studienhandbuch.jku.at/169436</t>
  </si>
  <si>
    <t>UE Natural Language Processing</t>
  </si>
  <si>
    <t>536DASCNLPU21</t>
  </si>
  <si>
    <t>https://studienhandbuch.jku.at/169437</t>
  </si>
  <si>
    <t>VL Natural Language Processing</t>
  </si>
  <si>
    <t>536DASCNLPV21</t>
  </si>
  <si>
    <t>https://studienhandbuch.jku.at/169438</t>
  </si>
  <si>
    <t>UE Machine Learning: Advanced Techniques</t>
  </si>
  <si>
    <t>993MLPEMLTU24</t>
  </si>
  <si>
    <t>https://studienhandbuch.jku.at/169439</t>
  </si>
  <si>
    <t>VL Machine Learning: Advanced Techniques</t>
  </si>
  <si>
    <t>993MLPEMLTV24</t>
  </si>
  <si>
    <t>https://studienhandbuch.jku.at/169440</t>
  </si>
  <si>
    <t>UE Planning and Reasoning in Artificial Intelligence</t>
  </si>
  <si>
    <t>993TASMPRAU22</t>
  </si>
  <si>
    <t>https://studienhandbuch.jku.at/169441</t>
  </si>
  <si>
    <t>VL Planning and Reasoning in Artificial Intelligence</t>
  </si>
  <si>
    <t>993TASMPRAV22</t>
  </si>
  <si>
    <t>https://studienhandbuch.jku.at/169442</t>
  </si>
  <si>
    <t>UE Sequence Analysis and Phylogenetics</t>
  </si>
  <si>
    <t>663INFOSAPU22</t>
  </si>
  <si>
    <t>https://studienhandbuch.jku.at/169443</t>
  </si>
  <si>
    <t>VL Sequence Analysis and Phylogenetics</t>
  </si>
  <si>
    <t>663INFOSAPV22</t>
  </si>
  <si>
    <t>https://studienhandbuch.jku.at/172852</t>
  </si>
  <si>
    <t>VL Computational Geometry</t>
  </si>
  <si>
    <t>404GEOCCOGV23</t>
  </si>
  <si>
    <t>https://studienhandbuch.jku.at/169445</t>
  </si>
  <si>
    <t>PR Praktikum: Digitale Schaltungstechnik</t>
  </si>
  <si>
    <t>521ALVEDISP21</t>
  </si>
  <si>
    <t>https://studienhandbuch.jku.at/169446</t>
  </si>
  <si>
    <t>KV Advanced Compiler Construction</t>
  </si>
  <si>
    <t>921CGELACOK13</t>
  </si>
  <si>
    <t>https://studienhandbuch.jku.at/169447</t>
  </si>
  <si>
    <t>KV Advanced Interactive Visualization</t>
  </si>
  <si>
    <t>921CGELINVK24</t>
  </si>
  <si>
    <t>https://studienhandbuch.jku.at/169448</t>
  </si>
  <si>
    <t>KV Advanced Operating Systems</t>
  </si>
  <si>
    <t>921CGELAOSK21</t>
  </si>
  <si>
    <t>https://studienhandbuch.jku.at/169449</t>
  </si>
  <si>
    <t>KV Application Oriented Knowledge Processing</t>
  </si>
  <si>
    <t>921CGELAOKK13</t>
  </si>
  <si>
    <t>https://studienhandbuch.jku.at/169450</t>
  </si>
  <si>
    <t>KV Assistive Technologies and Accessibility</t>
  </si>
  <si>
    <t>921CGELATAK13</t>
  </si>
  <si>
    <t>https://studienhandbuch.jku.at/169451</t>
  </si>
  <si>
    <t>KV Big Data Engineering</t>
  </si>
  <si>
    <t>921CGELBDEK21</t>
  </si>
  <si>
    <t>https://studienhandbuch.jku.at/169452</t>
  </si>
  <si>
    <t>VL Biometric Identification</t>
  </si>
  <si>
    <t>INMAWVOBIDE</t>
  </si>
  <si>
    <t>https://studienhandbuch.jku.at/169453</t>
  </si>
  <si>
    <t>KV Cloud Computing</t>
  </si>
  <si>
    <t>921CGELCCOK23</t>
  </si>
  <si>
    <t>https://studienhandbuch.jku.at/169454</t>
  </si>
  <si>
    <t>KV Cloud Security</t>
  </si>
  <si>
    <t>921CGELCLSK13</t>
  </si>
  <si>
    <t>https://studienhandbuch.jku.at/169455</t>
  </si>
  <si>
    <t>UE Computer Algebra for Concrete Mathematics</t>
  </si>
  <si>
    <t>921CGELCACU20</t>
  </si>
  <si>
    <t>https://studienhandbuch.jku.at/169456</t>
  </si>
  <si>
    <t>KV Conceptual Data Modeling</t>
  </si>
  <si>
    <t>921CGELCDMK13</t>
  </si>
  <si>
    <t>https://studienhandbuch.jku.at/169457</t>
  </si>
  <si>
    <t>KV Debugging</t>
  </si>
  <si>
    <t>https://studienhandbuch.jku.at/169458</t>
  </si>
  <si>
    <t>KV Digital Image Processing</t>
  </si>
  <si>
    <t>INMAWKVDBVA</t>
  </si>
  <si>
    <t>https://studienhandbuch.jku.at/169459</t>
  </si>
  <si>
    <t>KV Engineering of AI-intensive Systems</t>
  </si>
  <si>
    <t>921CGELEASK22</t>
  </si>
  <si>
    <t>https://studienhandbuch.jku.at/169460</t>
  </si>
  <si>
    <t>KV Human/Computer Interaction</t>
  </si>
  <si>
    <t>921CGELHCIK21</t>
  </si>
  <si>
    <t>https://studienhandbuch.jku.at/169461</t>
  </si>
  <si>
    <t>VL Information Displays</t>
  </si>
  <si>
    <t>INMAWVOINDI</t>
  </si>
  <si>
    <t>https://studienhandbuch.jku.at/169462</t>
  </si>
  <si>
    <t>KV Introduction to Linux</t>
  </si>
  <si>
    <t>https://studienhandbuch.jku.at/169463</t>
  </si>
  <si>
    <t>KV Mobile Computing</t>
  </si>
  <si>
    <t>INMAWKVMOCO</t>
  </si>
  <si>
    <t>https://studienhandbuch.jku.at/178239</t>
  </si>
  <si>
    <t>KV Mobile Web Development</t>
  </si>
  <si>
    <t>921CGELMWDK22</t>
  </si>
  <si>
    <t>https://studienhandbuch.jku.at/169465</t>
  </si>
  <si>
    <t>KV Model Engineering for Data-Intensive Systems</t>
  </si>
  <si>
    <t>921CGELMEDK23</t>
  </si>
  <si>
    <t>https://studienhandbuch.jku.at/169466</t>
  </si>
  <si>
    <t>KV Modeling and Computer Simulation</t>
  </si>
  <si>
    <t>921CGELMOCV13</t>
  </si>
  <si>
    <t>https://studienhandbuch.jku.at/169467</t>
  </si>
  <si>
    <t>KV Modeling Internet Applications</t>
  </si>
  <si>
    <t>INMAWKVMIAP</t>
  </si>
  <si>
    <t>https://studienhandbuch.jku.at/169468</t>
  </si>
  <si>
    <t>UE Probabilistic Models</t>
  </si>
  <si>
    <t>921CGELPRMU13</t>
  </si>
  <si>
    <t>https://studienhandbuch.jku.at/169469</t>
  </si>
  <si>
    <t>KV Product Line Engineering</t>
  </si>
  <si>
    <t>INMAWKVPLEN</t>
  </si>
  <si>
    <t>https://studienhandbuch.jku.at/169470</t>
  </si>
  <si>
    <t>UE Quantum Computing</t>
  </si>
  <si>
    <t>921CGELQCOU24</t>
  </si>
  <si>
    <t>https://studienhandbuch.jku.at/169471</t>
  </si>
  <si>
    <t>VL Quantum Computing</t>
  </si>
  <si>
    <t>921CGELQCOV22</t>
  </si>
  <si>
    <t>https://studienhandbuch.jku.at/169472</t>
  </si>
  <si>
    <t>KV SAT Solving</t>
  </si>
  <si>
    <t>921CGELSASK19</t>
  </si>
  <si>
    <t>https://studienhandbuch.jku.at/169473</t>
  </si>
  <si>
    <t>KV Semantic Data Modeling and Applications</t>
  </si>
  <si>
    <t>921CGELSDMK13</t>
  </si>
  <si>
    <t>https://studienhandbuch.jku.at/169474</t>
  </si>
  <si>
    <t>KV Statistics 2</t>
  </si>
  <si>
    <t>921CGELST2K21</t>
  </si>
  <si>
    <t>https://studienhandbuch.jku.at/169475</t>
  </si>
  <si>
    <t>KV Web Engineering</t>
  </si>
  <si>
    <t>INMAWKVWEBE</t>
  </si>
  <si>
    <t>https://studienhandbuch.jku.at/169476</t>
  </si>
  <si>
    <t>KV Web Performance</t>
  </si>
  <si>
    <t>921CGELWEPK19</t>
  </si>
  <si>
    <t>https://studienhandbuch.jku.at/169477</t>
  </si>
  <si>
    <t>KV Web Search and Mining</t>
  </si>
  <si>
    <t>921CGELWSMK13</t>
  </si>
  <si>
    <t>https://studienhandbuch.jku.at/170711</t>
  </si>
  <si>
    <t>KV Web Security</t>
  </si>
  <si>
    <t>https://studienhandbuch.jku.at/169479</t>
  </si>
  <si>
    <t>KV Web Usability</t>
  </si>
  <si>
    <t>921CGELWUSK21</t>
  </si>
  <si>
    <t>https://studienhandbuch.jku.at/169480</t>
  </si>
  <si>
    <t>KV VLSI Design</t>
  </si>
  <si>
    <t>489WSDHVLDK22</t>
  </si>
  <si>
    <t>https://studienhandbuch.jku.at/169481</t>
  </si>
  <si>
    <t>UE Computational Geometry</t>
  </si>
  <si>
    <t>201GEOMCOGU14</t>
  </si>
  <si>
    <t>https://studienhandbuch.jku.at/169482</t>
  </si>
  <si>
    <t>UE Computer Algebra</t>
  </si>
  <si>
    <t>201COMACALU18</t>
  </si>
  <si>
    <t>https://studienhandbuch.jku.at/169483</t>
  </si>
  <si>
    <t>VL Computer Algebra</t>
  </si>
  <si>
    <t>201COMACALV18</t>
  </si>
  <si>
    <t>Seminars</t>
  </si>
  <si>
    <t>https://studienhandbuch.jku.at/169485</t>
  </si>
  <si>
    <t>SE Seminar in Computational Engineering</t>
  </si>
  <si>
    <t>921COENCOES13</t>
  </si>
  <si>
    <t>https://studienhandbuch.jku.at/169486</t>
  </si>
  <si>
    <t>SE Seminar in Data Science</t>
  </si>
  <si>
    <t>921DASIDASS17</t>
  </si>
  <si>
    <t>https://studienhandbuch.jku.at/169487</t>
  </si>
  <si>
    <t>SE Seminar in Intelligent Information Systems</t>
  </si>
  <si>
    <t>921INSYINSS13</t>
  </si>
  <si>
    <t>https://studienhandbuch.jku.at/170558</t>
  </si>
  <si>
    <t>SE Seminar in Networks and Security</t>
  </si>
  <si>
    <t>921NESENESS13</t>
  </si>
  <si>
    <t>https://studienhandbuch.jku.at/170574</t>
  </si>
  <si>
    <t>SE Seminar in Pervasive Computing</t>
  </si>
  <si>
    <t>921PECOPECS13</t>
  </si>
  <si>
    <t>https://studienhandbuch.jku.at/169490</t>
  </si>
  <si>
    <t>SE Seminar in Software Engineering</t>
  </si>
  <si>
    <t>921SOENSEOS13</t>
  </si>
  <si>
    <t>Special Topics</t>
  </si>
  <si>
    <t>https://studienhandbuch.jku.at/169492</t>
  </si>
  <si>
    <t>KV Special Topics (1,5 ECTS)</t>
  </si>
  <si>
    <t>https://studienhandbuch.jku.at/169493</t>
  </si>
  <si>
    <t>UE Special Topics (1,5 ECTS)</t>
  </si>
  <si>
    <t>https://studienhandbuch.jku.at/169494</t>
  </si>
  <si>
    <t>VL Special Topics (1,5 ECTS)</t>
  </si>
  <si>
    <t>921CSPTST1V13</t>
  </si>
  <si>
    <t>https://studienhandbuch.jku.at/169495</t>
  </si>
  <si>
    <t>KV Special Topics (3 ECTS)</t>
  </si>
  <si>
    <t>https://studienhandbuch.jku.at/169496</t>
  </si>
  <si>
    <t>UE Special Topics (3 ECTS)</t>
  </si>
  <si>
    <t>921CSPTST2U13</t>
  </si>
  <si>
    <t>https://studienhandbuch.jku.at/169497</t>
  </si>
  <si>
    <t>VL Special Topics (3 ECTS)</t>
  </si>
  <si>
    <t>https://studienhandbuch.jku.at/169498</t>
  </si>
  <si>
    <t>KV Special Topics (4,5 ECTS)</t>
  </si>
  <si>
    <t>921CSPTST3K13</t>
  </si>
  <si>
    <t>https://studienhandbuch.jku.at/169499</t>
  </si>
  <si>
    <t>SE Special Topics</t>
  </si>
  <si>
    <t>Free Electives: Add your courses by entering their course number.</t>
  </si>
  <si>
    <r>
      <rPr>
        <b/>
        <sz val="11"/>
        <color theme="1"/>
        <rFont val="Aptos Narrow"/>
        <family val="2"/>
        <scheme val="minor"/>
      </rPr>
      <t>Manual Adjustment Required: Duplicate course numbers</t>
    </r>
    <r>
      <rPr>
        <sz val="11"/>
        <color theme="1"/>
        <rFont val="Aptos Narrow"/>
        <family val="2"/>
        <scheme val="minor"/>
      </rPr>
      <t xml:space="preserve">
Seminars and Special Topics are considered "Changing Subjects" and can be completed multiple times. If the calculator finds such a course that has multiple grades, it will mark it. Simply duplicate the line and manually add the second grade in the duplicated line.</t>
    </r>
  </si>
  <si>
    <r>
      <rPr>
        <b/>
        <sz val="11"/>
        <color theme="1"/>
        <rFont val="Aptos Narrow"/>
        <family val="2"/>
        <scheme val="minor"/>
      </rPr>
      <t>How to use</t>
    </r>
    <r>
      <rPr>
        <sz val="11"/>
        <color theme="1"/>
        <rFont val="Aptos Narrow"/>
        <family val="2"/>
        <scheme val="minor"/>
      </rPr>
      <t xml:space="preserve">
This sheet list all your electives and free electives.
Naturally, not all will have gotten a grade. Like before, alternative course numbers can be added.
Your action is required below.</t>
    </r>
  </si>
  <si>
    <r>
      <rPr>
        <b/>
        <sz val="11"/>
        <color theme="1"/>
        <rFont val="Aptos Narrow"/>
        <family val="2"/>
        <scheme val="minor"/>
      </rPr>
      <t>Picking your Free Electives</t>
    </r>
    <r>
      <rPr>
        <sz val="11"/>
        <color theme="1"/>
        <rFont val="Aptos Narrow"/>
        <family val="2"/>
        <scheme val="minor"/>
      </rPr>
      <t xml:space="preserve">
Select courses you want to use for your Freie Studienleistung.
You can add new rows if needed.
When adding courses, note that "mit Erfolg teilgenommen" must be given the grade 0. These grades are not considered when calculating your grade average (and will thus not show in this calculator) but they do count towards your ECTS required. At least half of your credits per subject must reward a grade.</t>
    </r>
  </si>
  <si>
    <t>"Mit Auszeichnung bestanden"?</t>
  </si>
  <si>
    <t>No subject grade &gt; 2?</t>
  </si>
  <si>
    <t>At least half of grades = 1?</t>
  </si>
  <si>
    <t>Grade Average</t>
  </si>
  <si>
    <t>Subjects</t>
  </si>
  <si>
    <t>Courses</t>
  </si>
  <si>
    <r>
      <rPr>
        <b/>
        <sz val="11"/>
        <color theme="1"/>
        <rFont val="Aptos Narrow"/>
        <family val="2"/>
        <scheme val="minor"/>
      </rPr>
      <t>How to use</t>
    </r>
    <r>
      <rPr>
        <sz val="11"/>
        <color theme="1"/>
        <rFont val="Aptos Narrow"/>
        <family val="2"/>
        <scheme val="minor"/>
      </rPr>
      <t xml:space="preserve">
This sheets shows you your final grade and degree according to the formula defined in § 34 Abs. 4 and 5a of the JKU Satzung.
If the results are unexpected, make sure to check the other sheets.
Naturally, we can't give you any warranty on this information, treat this as an estimate.</t>
    </r>
  </si>
  <si>
    <t>&gt; KUSSS</t>
  </si>
  <si>
    <t>&gt; JKU Satzung</t>
  </si>
  <si>
    <r>
      <t xml:space="preserve">Grade Calculator for BSc Informatik
</t>
    </r>
    <r>
      <rPr>
        <sz val="11"/>
        <color theme="1"/>
        <rFont val="Aptos Narrow"/>
        <family val="2"/>
        <scheme val="minor"/>
      </rPr>
      <t>This calculator should aid you in calculating your final grades that will show up on your diploma. It can tell you if you finished your BSc "with distinction".</t>
    </r>
  </si>
  <si>
    <t>Go to this sheet to get started and dump your grades from KUSSS.</t>
  </si>
  <si>
    <t>Make sure to check if all of your grades were assigned correctly.</t>
  </si>
  <si>
    <t>Add the free electives you want to use.</t>
  </si>
  <si>
    <t>Your results will show up here.</t>
  </si>
  <si>
    <t>&gt; KUSSS DUMP</t>
  </si>
  <si>
    <t>&gt; Mandatory</t>
  </si>
  <si>
    <t>&gt; Electives</t>
  </si>
  <si>
    <t>&gt; Results</t>
  </si>
  <si>
    <t>Required ECTS</t>
  </si>
  <si>
    <t>Found</t>
  </si>
  <si>
    <t>Rounded</t>
  </si>
  <si>
    <t>Passed with destinction?</t>
  </si>
  <si>
    <r>
      <rPr>
        <b/>
        <sz val="11"/>
        <color theme="1"/>
        <rFont val="Aptos Narrow"/>
        <family val="2"/>
        <scheme val="minor"/>
      </rPr>
      <t>How to use</t>
    </r>
    <r>
      <rPr>
        <sz val="11"/>
        <color theme="1"/>
        <rFont val="Aptos Narrow"/>
        <family val="2"/>
        <scheme val="minor"/>
      </rPr>
      <t xml:space="preserve">
Simply copy &amp; paste all course assessments from KUSSS.
The calculator will then try to assign all courses to subjects on the next sheets and calculate your final grade.</t>
    </r>
  </si>
  <si>
    <r>
      <rPr>
        <b/>
        <sz val="11"/>
        <color theme="1"/>
        <rFont val="Aptos Narrow"/>
        <family val="2"/>
        <scheme val="minor"/>
      </rPr>
      <t>How to use</t>
    </r>
    <r>
      <rPr>
        <sz val="11"/>
        <color theme="1"/>
        <rFont val="Aptos Narrow"/>
        <family val="2"/>
        <scheme val="minor"/>
      </rPr>
      <t xml:space="preserve">
This sheet automatically parses your KUSSS DUMP and assigns it to subjects as defined in the Studienhandbuch.
If a subject is not found (e.g. because you completed an equivalent alternative), you can add the alternative course number or manually enter the grade.</t>
    </r>
  </si>
  <si>
    <t>Made with &lt;3 by StV Informatik</t>
  </si>
  <si>
    <t>For technical assistance, update requests and complaints about the gross formulas used, please contact Felix Ferchhumer (felix.ferchhumer@oeh.jku.at).</t>
  </si>
  <si>
    <r>
      <rPr>
        <b/>
        <sz val="11"/>
        <color theme="1"/>
        <rFont val="Aptos Narrow"/>
        <family val="2"/>
        <scheme val="minor"/>
      </rPr>
      <t>Note:</t>
    </r>
    <r>
      <rPr>
        <sz val="11"/>
        <color theme="1"/>
        <rFont val="Aptos Narrow"/>
        <family val="2"/>
        <scheme val="minor"/>
      </rPr>
      <t xml:space="preserve">
While Free Electives have a grade on your diploma, this grade is not relevant for passing with distinction.</t>
    </r>
  </si>
  <si>
    <t>INBIPPRSOF2</t>
  </si>
  <si>
    <t>PR Praktikum aus Softwareentwicklung 2</t>
  </si>
  <si>
    <t>https://studienhandbuch.jku.at/169384</t>
  </si>
  <si>
    <t>Last updated: 12.09.2024</t>
  </si>
  <si>
    <t>Tool is in Open Beta, treat with care.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</si>
</sst>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x14ac:knownFonts="1">
    <font>
      <sz val="11"/>
      <color theme="1"/>
      <name val="Aptos Narrow"/>
      <family val="2"/>
      <scheme val="minor"/>
    </font>
    <font>
      <b/>
      <sz val="11"/>
      <color theme="1"/>
      <name val="Aptos Narrow"/>
      <family val="2"/>
      <scheme val="minor"/>
    </font>
    <font>
      <u/>
      <sz val="11"/>
      <color theme="10"/>
      <name val="Aptos Narrow"/>
      <family val="2"/>
      <scheme val="minor"/>
    </font>
    <font>
      <b/>
      <sz val="10"/>
      <color rgb="FFF7F7F7"/>
      <name val="Verdana"/>
      <family val="2"/>
    </font>
    <font>
      <i/>
      <sz val="11"/>
      <color theme="1"/>
      <name val="Aptos Narrow"/>
      <family val="2"/>
      <scheme val="minor"/>
    </font>
    <font>
      <sz val="8"/>
      <name val="Aptos Narrow"/>
      <family val="2"/>
      <scheme val="minor"/>
    </font>
    <font>
      <sz val="7"/>
      <color rgb="FF000000"/>
      <name val="Verdana"/>
      <family val="2"/>
    </font>
    <font>
      <b/>
      <sz val="7"/>
      <color rgb="FF000000"/>
      <name val="Verdana"/>
      <family val="2"/>
    </font>
    <font>
      <sz val="6"/>
      <color rgb="FF000000"/>
      <name val="Verdana"/>
      <family val="2"/>
    </font>
  </fonts>
  <fills count="5">
    <fill>
      <patternFill patternType="none"/>
    </fill>
    <fill>
      <patternFill patternType="gray125"/>
    </fill>
    <fill>
      <patternFill patternType="solid">
        <fgColor rgb="FFB24372"/>
        <bgColor indexed="64"/>
      </patternFill>
    </fill>
    <fill>
      <patternFill patternType="solid">
        <fgColor rgb="FFE1E1E1"/>
        <bgColor indexed="64"/>
      </patternFill>
    </fill>
    <fill>
      <patternFill patternType="solid">
        <fgColor rgb="FFF5F7F7"/>
        <bgColor indexed="64"/>
      </patternFill>
    </fill>
  </fills>
  <borders count="2">
    <border>
      <left/>
      <right/>
      <top/>
      <bottom/>
      <diagonal/>
    </border>
    <border>
      <left style="medium">
        <color rgb="FFCCCCCC"/>
      </left>
      <right style="medium">
        <color rgb="FFCCCCCC"/>
      </right>
      <top style="medium">
        <color rgb="FFCCCCCC"/>
      </top>
      <bottom style="dotted">
        <color rgb="FF000000"/>
      </bottom>
      <diagonal/>
    </border>
  </borders>
  <cellStyleXfs count="2">
    <xf numFmtId="0" fontId="0" fillId="0" borderId="0"/>
    <xf numFmtId="0" fontId="2" fillId="0" borderId="0" applyNumberFormat="0" applyFill="0" applyBorder="0" applyAlignment="0" applyProtection="0"/>
  </cellStyleXfs>
  <cellXfs count="26">
    <xf numFmtId="0" fontId="0" fillId="0" borderId="0" xfId="0"/>
    <xf numFmtId="0" fontId="1" fillId="0" borderId="0" xfId="0" applyFont="1"/>
    <xf numFmtId="2" fontId="1" fillId="0" borderId="0" xfId="0" applyNumberFormat="1" applyFont="1"/>
    <xf numFmtId="2" fontId="0" fillId="0" borderId="0" xfId="0" applyNumberFormat="1"/>
    <xf numFmtId="0" fontId="0" fillId="0" borderId="0" xfId="0" applyAlignment="1">
      <alignment wrapText="1"/>
    </xf>
    <xf numFmtId="0" fontId="3" fillId="2" borderId="1" xfId="0" applyFont="1" applyFill="1" applyBorder="1" applyAlignment="1">
      <alignment horizontal="center" vertical="top" wrapText="1"/>
    </xf>
    <xf numFmtId="0" fontId="0" fillId="0" borderId="0" xfId="0" applyAlignment="1">
      <alignment horizontal="right"/>
    </xf>
    <xf numFmtId="0" fontId="1" fillId="0" borderId="0" xfId="0" applyFont="1" applyAlignment="1">
      <alignment horizontal="left"/>
    </xf>
    <xf numFmtId="0" fontId="4" fillId="0" borderId="0" xfId="0" applyFont="1"/>
    <xf numFmtId="164" fontId="0" fillId="0" borderId="0" xfId="0" applyNumberFormat="1"/>
    <xf numFmtId="0" fontId="2" fillId="0" borderId="0" xfId="1" applyAlignment="1">
      <alignment horizontal="right"/>
    </xf>
    <xf numFmtId="0" fontId="2" fillId="0" borderId="0" xfId="1" quotePrefix="1"/>
    <xf numFmtId="0" fontId="6" fillId="3" borderId="0" xfId="0" applyFont="1" applyFill="1" applyAlignment="1">
      <alignment vertical="center" wrapText="1"/>
    </xf>
    <xf numFmtId="0" fontId="7" fillId="3" borderId="0" xfId="0" applyFont="1" applyFill="1" applyAlignment="1">
      <alignment vertical="center" wrapText="1"/>
    </xf>
    <xf numFmtId="0" fontId="8" fillId="3" borderId="0" xfId="0" applyFont="1" applyFill="1" applyAlignment="1">
      <alignment vertical="center" wrapText="1"/>
    </xf>
    <xf numFmtId="0" fontId="6" fillId="4" borderId="0" xfId="0" applyFont="1" applyFill="1" applyAlignment="1">
      <alignment vertical="center" wrapText="1"/>
    </xf>
    <xf numFmtId="0" fontId="7" fillId="4" borderId="0" xfId="0" applyFont="1" applyFill="1" applyAlignment="1">
      <alignment vertical="center" wrapText="1"/>
    </xf>
    <xf numFmtId="0" fontId="8" fillId="4" borderId="0" xfId="0" applyFont="1" applyFill="1" applyAlignment="1">
      <alignment vertical="center" wrapText="1"/>
    </xf>
    <xf numFmtId="0" fontId="1" fillId="0" borderId="0" xfId="0" applyFont="1" applyAlignment="1">
      <alignment horizontal="center" vertical="center" wrapText="1"/>
    </xf>
    <xf numFmtId="0" fontId="0" fillId="0" borderId="0" xfId="0" applyAlignment="1">
      <alignment horizontal="center" wrapText="1"/>
    </xf>
    <xf numFmtId="0" fontId="4" fillId="0" borderId="0" xfId="0" applyFont="1" applyAlignment="1">
      <alignment horizontal="center" wrapText="1"/>
    </xf>
    <xf numFmtId="0" fontId="1" fillId="0" borderId="0" xfId="0" applyFont="1" applyAlignment="1">
      <alignment horizontal="center"/>
    </xf>
    <xf numFmtId="0" fontId="2" fillId="0" borderId="0" xfId="1" applyAlignment="1">
      <alignment horizontal="center" wrapText="1"/>
    </xf>
    <xf numFmtId="0" fontId="2" fillId="0" borderId="0" xfId="1" applyAlignment="1">
      <alignment horizontal="center" vertical="center" wrapText="1"/>
    </xf>
    <xf numFmtId="0" fontId="0" fillId="0" borderId="0" xfId="0" applyAlignment="1">
      <alignment horizontal="center"/>
    </xf>
    <xf numFmtId="0" fontId="1" fillId="0" borderId="0" xfId="0" applyFont="1" applyAlignment="1">
      <alignment horizontal="left"/>
    </xf>
  </cellXfs>
  <cellStyles count="2">
    <cellStyle name="Hyperlink" xfId="1" builtinId="8"/>
    <cellStyle name="Normal" xfId="0" builtinId="0"/>
  </cellStyles>
  <dxfs count="5">
    <dxf>
      <font>
        <color theme="5"/>
      </font>
      <fill>
        <patternFill>
          <bgColor theme="5" tint="0.59996337778862885"/>
        </patternFill>
      </fill>
    </dxf>
    <dxf>
      <font>
        <color rgb="FFA20000"/>
      </font>
      <fill>
        <patternFill>
          <bgColor rgb="FFFFCCCC"/>
        </patternFill>
      </fill>
    </dxf>
    <dxf>
      <font>
        <color theme="5" tint="-0.24994659260841701"/>
      </font>
      <fill>
        <patternFill>
          <bgColor theme="5" tint="0.79998168889431442"/>
        </patternFill>
      </fill>
    </dxf>
    <dxf>
      <fill>
        <patternFill>
          <bgColor theme="5" tint="0.59996337778862885"/>
        </patternFill>
      </fill>
    </dxf>
    <dxf>
      <font>
        <color rgb="FF9C0006"/>
      </font>
      <fill>
        <patternFill>
          <bgColor rgb="FFFFC7CE"/>
        </patternFill>
      </fill>
    </dxf>
  </dxfs>
  <tableStyles count="0" defaultTableStyle="TableStyleMedium2" defaultPivotStyle="PivotStyleLight16"/>
  <colors>
    <mruColors>
      <color rgb="FFA20000"/>
      <color rgb="FFFFCC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Structure" Target="richData/rdrichvalue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06/relationships/rdRichValue" Target="richData/rdrichvalue.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alcChain" Target="calcChain.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88735A4-C64A-4B63-ABE4-6A98B1013A5E}" name="Table1" displayName="Table1" ref="A1:B6" totalsRowShown="0">
  <autoFilter ref="A1:B6" xr:uid="{C88735A4-C64A-4B63-ABE4-6A98B1013A5E}"/>
  <tableColumns count="2">
    <tableColumn id="1" xr3:uid="{4E8BF5E2-F22D-4650-856D-F4DDB7143192}" name="Grade"/>
    <tableColumn id="2" xr3:uid="{84D4C37A-444E-4748-9CC2-BC5F0212905D}" name="Numbe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kusss.jku.at/kusss/gradeinfo.action"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studienhandbuch.jku.at/124771" TargetMode="External"/><Relationship Id="rId18" Type="http://schemas.openxmlformats.org/officeDocument/2006/relationships/hyperlink" Target="https://studienhandbuch.jku.at/124780" TargetMode="External"/><Relationship Id="rId26" Type="http://schemas.openxmlformats.org/officeDocument/2006/relationships/hyperlink" Target="https://studienhandbuch.jku.at/124790" TargetMode="External"/><Relationship Id="rId39" Type="http://schemas.openxmlformats.org/officeDocument/2006/relationships/hyperlink" Target="https://studienhandbuch.jku.at/169402" TargetMode="External"/><Relationship Id="rId21" Type="http://schemas.openxmlformats.org/officeDocument/2006/relationships/hyperlink" Target="https://studienhandbuch.jku.at/124783" TargetMode="External"/><Relationship Id="rId34" Type="http://schemas.openxmlformats.org/officeDocument/2006/relationships/hyperlink" Target="https://studienhandbuch.jku.at/169393" TargetMode="External"/><Relationship Id="rId42" Type="http://schemas.openxmlformats.org/officeDocument/2006/relationships/hyperlink" Target="https://studienhandbuch.jku.at/124802" TargetMode="External"/><Relationship Id="rId47" Type="http://schemas.openxmlformats.org/officeDocument/2006/relationships/hyperlink" Target="https://studienhandbuch.jku.at/124813" TargetMode="External"/><Relationship Id="rId50" Type="http://schemas.openxmlformats.org/officeDocument/2006/relationships/hyperlink" Target="https://studienhandbuch.jku.at/169413" TargetMode="External"/><Relationship Id="rId55" Type="http://schemas.openxmlformats.org/officeDocument/2006/relationships/hyperlink" Target="https://studienhandbuch.jku.at/124823" TargetMode="External"/><Relationship Id="rId7" Type="http://schemas.openxmlformats.org/officeDocument/2006/relationships/hyperlink" Target="https://studienhandbuch.jku.at/124770" TargetMode="External"/><Relationship Id="rId2" Type="http://schemas.openxmlformats.org/officeDocument/2006/relationships/hyperlink" Target="https://studienhandbuch.jku.at/124763" TargetMode="External"/><Relationship Id="rId16" Type="http://schemas.openxmlformats.org/officeDocument/2006/relationships/hyperlink" Target="https://studienhandbuch.jku.at/124778" TargetMode="External"/><Relationship Id="rId29" Type="http://schemas.openxmlformats.org/officeDocument/2006/relationships/hyperlink" Target="https://studienhandbuch.jku.at/124794" TargetMode="External"/><Relationship Id="rId11" Type="http://schemas.openxmlformats.org/officeDocument/2006/relationships/hyperlink" Target="https://studienhandbuch.jku.at/124766" TargetMode="External"/><Relationship Id="rId24" Type="http://schemas.openxmlformats.org/officeDocument/2006/relationships/hyperlink" Target="https://studienhandbuch.jku.at/124788" TargetMode="External"/><Relationship Id="rId32" Type="http://schemas.openxmlformats.org/officeDocument/2006/relationships/hyperlink" Target="https://studienhandbuch.jku.at/124797" TargetMode="External"/><Relationship Id="rId37" Type="http://schemas.openxmlformats.org/officeDocument/2006/relationships/hyperlink" Target="https://studienhandbuch.jku.at/169397" TargetMode="External"/><Relationship Id="rId40" Type="http://schemas.openxmlformats.org/officeDocument/2006/relationships/hyperlink" Target="https://studienhandbuch.jku.at/169399" TargetMode="External"/><Relationship Id="rId45" Type="http://schemas.openxmlformats.org/officeDocument/2006/relationships/hyperlink" Target="https://studienhandbuch.jku.at/124805" TargetMode="External"/><Relationship Id="rId53" Type="http://schemas.openxmlformats.org/officeDocument/2006/relationships/hyperlink" Target="https://studienhandbuch.jku.at/169416" TargetMode="External"/><Relationship Id="rId58" Type="http://schemas.openxmlformats.org/officeDocument/2006/relationships/hyperlink" Target="https://studienhandbuch.jku.at/169430" TargetMode="External"/><Relationship Id="rId5" Type="http://schemas.openxmlformats.org/officeDocument/2006/relationships/hyperlink" Target="https://studienhandbuch.jku.at/124767" TargetMode="External"/><Relationship Id="rId61" Type="http://schemas.openxmlformats.org/officeDocument/2006/relationships/printerSettings" Target="../printerSettings/printerSettings3.bin"/><Relationship Id="rId19" Type="http://schemas.openxmlformats.org/officeDocument/2006/relationships/hyperlink" Target="https://studienhandbuch.jku.at/124781" TargetMode="External"/><Relationship Id="rId14" Type="http://schemas.openxmlformats.org/officeDocument/2006/relationships/hyperlink" Target="https://studienhandbuch.jku.at/124774" TargetMode="External"/><Relationship Id="rId22" Type="http://schemas.openxmlformats.org/officeDocument/2006/relationships/hyperlink" Target="https://studienhandbuch.jku.at/124785" TargetMode="External"/><Relationship Id="rId27" Type="http://schemas.openxmlformats.org/officeDocument/2006/relationships/hyperlink" Target="https://studienhandbuch.jku.at/124791" TargetMode="External"/><Relationship Id="rId30" Type="http://schemas.openxmlformats.org/officeDocument/2006/relationships/hyperlink" Target="https://studienhandbuch.jku.at/124795" TargetMode="External"/><Relationship Id="rId35" Type="http://schemas.openxmlformats.org/officeDocument/2006/relationships/hyperlink" Target="https://studienhandbuch.jku.at/169394" TargetMode="External"/><Relationship Id="rId43" Type="http://schemas.openxmlformats.org/officeDocument/2006/relationships/hyperlink" Target="https://studienhandbuch.jku.at/124803" TargetMode="External"/><Relationship Id="rId48" Type="http://schemas.openxmlformats.org/officeDocument/2006/relationships/hyperlink" Target="https://studienhandbuch.jku.at/124814" TargetMode="External"/><Relationship Id="rId56" Type="http://schemas.openxmlformats.org/officeDocument/2006/relationships/hyperlink" Target="https://studienhandbuch.jku.at/124827" TargetMode="External"/><Relationship Id="rId8" Type="http://schemas.openxmlformats.org/officeDocument/2006/relationships/hyperlink" Target="https://studienhandbuch.jku.at/124772" TargetMode="External"/><Relationship Id="rId51" Type="http://schemas.openxmlformats.org/officeDocument/2006/relationships/hyperlink" Target="https://studienhandbuch.jku.at/169414" TargetMode="External"/><Relationship Id="rId3" Type="http://schemas.openxmlformats.org/officeDocument/2006/relationships/hyperlink" Target="https://studienhandbuch.jku.at/124764" TargetMode="External"/><Relationship Id="rId12" Type="http://schemas.openxmlformats.org/officeDocument/2006/relationships/hyperlink" Target="https://studienhandbuch.jku.at/124768" TargetMode="External"/><Relationship Id="rId17" Type="http://schemas.openxmlformats.org/officeDocument/2006/relationships/hyperlink" Target="https://studienhandbuch.jku.at/124779" TargetMode="External"/><Relationship Id="rId25" Type="http://schemas.openxmlformats.org/officeDocument/2006/relationships/hyperlink" Target="https://studienhandbuch.jku.at/124789" TargetMode="External"/><Relationship Id="rId33" Type="http://schemas.openxmlformats.org/officeDocument/2006/relationships/hyperlink" Target="https://studienhandbuch.jku.at/124798" TargetMode="External"/><Relationship Id="rId38" Type="http://schemas.openxmlformats.org/officeDocument/2006/relationships/hyperlink" Target="https://studienhandbuch.jku.at/169401" TargetMode="External"/><Relationship Id="rId46" Type="http://schemas.openxmlformats.org/officeDocument/2006/relationships/hyperlink" Target="https://studienhandbuch.jku.at/124812" TargetMode="External"/><Relationship Id="rId59" Type="http://schemas.openxmlformats.org/officeDocument/2006/relationships/hyperlink" Target="https://studienhandbuch.jku.at/169431" TargetMode="External"/><Relationship Id="rId20" Type="http://schemas.openxmlformats.org/officeDocument/2006/relationships/hyperlink" Target="https://studienhandbuch.jku.at/124782" TargetMode="External"/><Relationship Id="rId41" Type="http://schemas.openxmlformats.org/officeDocument/2006/relationships/hyperlink" Target="https://studienhandbuch.jku.at/169400" TargetMode="External"/><Relationship Id="rId54" Type="http://schemas.openxmlformats.org/officeDocument/2006/relationships/hyperlink" Target="https://studienhandbuch.jku.at/124820" TargetMode="External"/><Relationship Id="rId1" Type="http://schemas.openxmlformats.org/officeDocument/2006/relationships/hyperlink" Target="https://studienhandbuch.jku.at/124761" TargetMode="External"/><Relationship Id="rId6" Type="http://schemas.openxmlformats.org/officeDocument/2006/relationships/hyperlink" Target="https://studienhandbuch.jku.at/124769" TargetMode="External"/><Relationship Id="rId15" Type="http://schemas.openxmlformats.org/officeDocument/2006/relationships/hyperlink" Target="https://studienhandbuch.jku.at/124776" TargetMode="External"/><Relationship Id="rId23" Type="http://schemas.openxmlformats.org/officeDocument/2006/relationships/hyperlink" Target="https://studienhandbuch.jku.at/124786" TargetMode="External"/><Relationship Id="rId28" Type="http://schemas.openxmlformats.org/officeDocument/2006/relationships/hyperlink" Target="https://studienhandbuch.jku.at/124793" TargetMode="External"/><Relationship Id="rId36" Type="http://schemas.openxmlformats.org/officeDocument/2006/relationships/hyperlink" Target="https://studienhandbuch.jku.at/169396" TargetMode="External"/><Relationship Id="rId49" Type="http://schemas.openxmlformats.org/officeDocument/2006/relationships/hyperlink" Target="https://studienhandbuch.jku.at/124815" TargetMode="External"/><Relationship Id="rId57" Type="http://schemas.openxmlformats.org/officeDocument/2006/relationships/hyperlink" Target="https://studienhandbuch.jku.at/124828" TargetMode="External"/><Relationship Id="rId10" Type="http://schemas.openxmlformats.org/officeDocument/2006/relationships/hyperlink" Target="https://studienhandbuch.jku.at/124775" TargetMode="External"/><Relationship Id="rId31" Type="http://schemas.openxmlformats.org/officeDocument/2006/relationships/hyperlink" Target="https://studienhandbuch.jku.at/124796" TargetMode="External"/><Relationship Id="rId44" Type="http://schemas.openxmlformats.org/officeDocument/2006/relationships/hyperlink" Target="https://studienhandbuch.jku.at/124804" TargetMode="External"/><Relationship Id="rId52" Type="http://schemas.openxmlformats.org/officeDocument/2006/relationships/hyperlink" Target="https://studienhandbuch.jku.at/169415" TargetMode="External"/><Relationship Id="rId60" Type="http://schemas.openxmlformats.org/officeDocument/2006/relationships/hyperlink" Target="https://studienhandbuch.jku.at/169501" TargetMode="External"/><Relationship Id="rId4" Type="http://schemas.openxmlformats.org/officeDocument/2006/relationships/hyperlink" Target="https://studienhandbuch.jku.at/124765" TargetMode="External"/><Relationship Id="rId9" Type="http://schemas.openxmlformats.org/officeDocument/2006/relationships/hyperlink" Target="https://studienhandbuch.jku.at/124773"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s://studienhandbuch.jku.at/169462" TargetMode="External"/><Relationship Id="rId21" Type="http://schemas.openxmlformats.org/officeDocument/2006/relationships/hyperlink" Target="https://studienhandbuch.jku.at/169457" TargetMode="External"/><Relationship Id="rId34" Type="http://schemas.openxmlformats.org/officeDocument/2006/relationships/hyperlink" Target="https://studienhandbuch.jku.at/169471" TargetMode="External"/><Relationship Id="rId42" Type="http://schemas.openxmlformats.org/officeDocument/2006/relationships/hyperlink" Target="https://studienhandbuch.jku.at/169479" TargetMode="External"/><Relationship Id="rId47" Type="http://schemas.openxmlformats.org/officeDocument/2006/relationships/hyperlink" Target="https://studienhandbuch.jku.at/169486" TargetMode="External"/><Relationship Id="rId50" Type="http://schemas.openxmlformats.org/officeDocument/2006/relationships/hyperlink" Target="https://studienhandbuch.jku.at/170574" TargetMode="External"/><Relationship Id="rId55" Type="http://schemas.openxmlformats.org/officeDocument/2006/relationships/hyperlink" Target="https://studienhandbuch.jku.at/169496" TargetMode="External"/><Relationship Id="rId63" Type="http://schemas.openxmlformats.org/officeDocument/2006/relationships/hyperlink" Target="https://studienhandbuch.jku.at/169445" TargetMode="External"/><Relationship Id="rId7" Type="http://schemas.openxmlformats.org/officeDocument/2006/relationships/hyperlink" Target="https://studienhandbuch.jku.at/169441" TargetMode="External"/><Relationship Id="rId2" Type="http://schemas.openxmlformats.org/officeDocument/2006/relationships/hyperlink" Target="https://studienhandbuch.jku.at/169435" TargetMode="External"/><Relationship Id="rId16" Type="http://schemas.openxmlformats.org/officeDocument/2006/relationships/hyperlink" Target="https://studienhandbuch.jku.at/169452" TargetMode="External"/><Relationship Id="rId29" Type="http://schemas.openxmlformats.org/officeDocument/2006/relationships/hyperlink" Target="https://studienhandbuch.jku.at/169465" TargetMode="External"/><Relationship Id="rId11" Type="http://schemas.openxmlformats.org/officeDocument/2006/relationships/hyperlink" Target="https://studienhandbuch.jku.at/169446" TargetMode="External"/><Relationship Id="rId24" Type="http://schemas.openxmlformats.org/officeDocument/2006/relationships/hyperlink" Target="https://studienhandbuch.jku.at/169460" TargetMode="External"/><Relationship Id="rId32" Type="http://schemas.openxmlformats.org/officeDocument/2006/relationships/hyperlink" Target="https://studienhandbuch.jku.at/169469" TargetMode="External"/><Relationship Id="rId37" Type="http://schemas.openxmlformats.org/officeDocument/2006/relationships/hyperlink" Target="https://studienhandbuch.jku.at/169474" TargetMode="External"/><Relationship Id="rId40" Type="http://schemas.openxmlformats.org/officeDocument/2006/relationships/hyperlink" Target="https://studienhandbuch.jku.at/169477" TargetMode="External"/><Relationship Id="rId45" Type="http://schemas.openxmlformats.org/officeDocument/2006/relationships/hyperlink" Target="https://studienhandbuch.jku.at/169483" TargetMode="External"/><Relationship Id="rId53" Type="http://schemas.openxmlformats.org/officeDocument/2006/relationships/hyperlink" Target="https://studienhandbuch.jku.at/169494" TargetMode="External"/><Relationship Id="rId58" Type="http://schemas.openxmlformats.org/officeDocument/2006/relationships/hyperlink" Target="https://studienhandbuch.jku.at/169499" TargetMode="External"/><Relationship Id="rId5" Type="http://schemas.openxmlformats.org/officeDocument/2006/relationships/hyperlink" Target="https://studienhandbuch.jku.at/169439" TargetMode="External"/><Relationship Id="rId61" Type="http://schemas.openxmlformats.org/officeDocument/2006/relationships/hyperlink" Target="https://studienhandbuch.jku.at/169468" TargetMode="External"/><Relationship Id="rId19" Type="http://schemas.openxmlformats.org/officeDocument/2006/relationships/hyperlink" Target="https://studienhandbuch.jku.at/169455" TargetMode="External"/><Relationship Id="rId14" Type="http://schemas.openxmlformats.org/officeDocument/2006/relationships/hyperlink" Target="https://studienhandbuch.jku.at/169450" TargetMode="External"/><Relationship Id="rId22" Type="http://schemas.openxmlformats.org/officeDocument/2006/relationships/hyperlink" Target="https://studienhandbuch.jku.at/169458" TargetMode="External"/><Relationship Id="rId27" Type="http://schemas.openxmlformats.org/officeDocument/2006/relationships/hyperlink" Target="https://studienhandbuch.jku.at/169463" TargetMode="External"/><Relationship Id="rId30" Type="http://schemas.openxmlformats.org/officeDocument/2006/relationships/hyperlink" Target="https://studienhandbuch.jku.at/169466" TargetMode="External"/><Relationship Id="rId35" Type="http://schemas.openxmlformats.org/officeDocument/2006/relationships/hyperlink" Target="https://studienhandbuch.jku.at/169472" TargetMode="External"/><Relationship Id="rId43" Type="http://schemas.openxmlformats.org/officeDocument/2006/relationships/hyperlink" Target="https://studienhandbuch.jku.at/169480" TargetMode="External"/><Relationship Id="rId48" Type="http://schemas.openxmlformats.org/officeDocument/2006/relationships/hyperlink" Target="https://studienhandbuch.jku.at/169487" TargetMode="External"/><Relationship Id="rId56" Type="http://schemas.openxmlformats.org/officeDocument/2006/relationships/hyperlink" Target="https://studienhandbuch.jku.at/169497" TargetMode="External"/><Relationship Id="rId64" Type="http://schemas.openxmlformats.org/officeDocument/2006/relationships/hyperlink" Target="https://studienhandbuch.jku.at/169448" TargetMode="External"/><Relationship Id="rId8" Type="http://schemas.openxmlformats.org/officeDocument/2006/relationships/hyperlink" Target="https://studienhandbuch.jku.at/169437" TargetMode="External"/><Relationship Id="rId51" Type="http://schemas.openxmlformats.org/officeDocument/2006/relationships/hyperlink" Target="https://studienhandbuch.jku.at/169490" TargetMode="External"/><Relationship Id="rId3" Type="http://schemas.openxmlformats.org/officeDocument/2006/relationships/hyperlink" Target="https://studienhandbuch.jku.at/169436" TargetMode="External"/><Relationship Id="rId12" Type="http://schemas.openxmlformats.org/officeDocument/2006/relationships/hyperlink" Target="https://studienhandbuch.jku.at/169447" TargetMode="External"/><Relationship Id="rId17" Type="http://schemas.openxmlformats.org/officeDocument/2006/relationships/hyperlink" Target="https://studienhandbuch.jku.at/169453" TargetMode="External"/><Relationship Id="rId25" Type="http://schemas.openxmlformats.org/officeDocument/2006/relationships/hyperlink" Target="https://studienhandbuch.jku.at/169461" TargetMode="External"/><Relationship Id="rId33" Type="http://schemas.openxmlformats.org/officeDocument/2006/relationships/hyperlink" Target="https://studienhandbuch.jku.at/169470" TargetMode="External"/><Relationship Id="rId38" Type="http://schemas.openxmlformats.org/officeDocument/2006/relationships/hyperlink" Target="https://studienhandbuch.jku.at/169475" TargetMode="External"/><Relationship Id="rId46" Type="http://schemas.openxmlformats.org/officeDocument/2006/relationships/hyperlink" Target="https://studienhandbuch.jku.at/169485" TargetMode="External"/><Relationship Id="rId59" Type="http://schemas.openxmlformats.org/officeDocument/2006/relationships/hyperlink" Target="https://studienhandbuch.jku.at/169492" TargetMode="External"/><Relationship Id="rId20" Type="http://schemas.openxmlformats.org/officeDocument/2006/relationships/hyperlink" Target="https://studienhandbuch.jku.at/169456" TargetMode="External"/><Relationship Id="rId41" Type="http://schemas.openxmlformats.org/officeDocument/2006/relationships/hyperlink" Target="https://studienhandbuch.jku.at/170711" TargetMode="External"/><Relationship Id="rId54" Type="http://schemas.openxmlformats.org/officeDocument/2006/relationships/hyperlink" Target="https://studienhandbuch.jku.at/169495" TargetMode="External"/><Relationship Id="rId62" Type="http://schemas.openxmlformats.org/officeDocument/2006/relationships/hyperlink" Target="https://studienhandbuch.jku.at/172852" TargetMode="External"/><Relationship Id="rId1" Type="http://schemas.openxmlformats.org/officeDocument/2006/relationships/hyperlink" Target="https://studienhandbuch.jku.at/169434" TargetMode="External"/><Relationship Id="rId6" Type="http://schemas.openxmlformats.org/officeDocument/2006/relationships/hyperlink" Target="https://studienhandbuch.jku.at/169440" TargetMode="External"/><Relationship Id="rId15" Type="http://schemas.openxmlformats.org/officeDocument/2006/relationships/hyperlink" Target="https://studienhandbuch.jku.at/169451" TargetMode="External"/><Relationship Id="rId23" Type="http://schemas.openxmlformats.org/officeDocument/2006/relationships/hyperlink" Target="https://studienhandbuch.jku.at/169459" TargetMode="External"/><Relationship Id="rId28" Type="http://schemas.openxmlformats.org/officeDocument/2006/relationships/hyperlink" Target="https://studienhandbuch.jku.at/178239" TargetMode="External"/><Relationship Id="rId36" Type="http://schemas.openxmlformats.org/officeDocument/2006/relationships/hyperlink" Target="https://studienhandbuch.jku.at/169473" TargetMode="External"/><Relationship Id="rId49" Type="http://schemas.openxmlformats.org/officeDocument/2006/relationships/hyperlink" Target="https://studienhandbuch.jku.at/170558" TargetMode="External"/><Relationship Id="rId57" Type="http://schemas.openxmlformats.org/officeDocument/2006/relationships/hyperlink" Target="https://studienhandbuch.jku.at/169498" TargetMode="External"/><Relationship Id="rId10" Type="http://schemas.openxmlformats.org/officeDocument/2006/relationships/hyperlink" Target="https://studienhandbuch.jku.at/169443" TargetMode="External"/><Relationship Id="rId31" Type="http://schemas.openxmlformats.org/officeDocument/2006/relationships/hyperlink" Target="https://studienhandbuch.jku.at/169467" TargetMode="External"/><Relationship Id="rId44" Type="http://schemas.openxmlformats.org/officeDocument/2006/relationships/hyperlink" Target="https://studienhandbuch.jku.at/169482" TargetMode="External"/><Relationship Id="rId52" Type="http://schemas.openxmlformats.org/officeDocument/2006/relationships/hyperlink" Target="https://studienhandbuch.jku.at/169493" TargetMode="External"/><Relationship Id="rId60" Type="http://schemas.openxmlformats.org/officeDocument/2006/relationships/hyperlink" Target="https://studienhandbuch.jku.at/169481" TargetMode="External"/><Relationship Id="rId65" Type="http://schemas.openxmlformats.org/officeDocument/2006/relationships/printerSettings" Target="../printerSettings/printerSettings4.bin"/><Relationship Id="rId4" Type="http://schemas.openxmlformats.org/officeDocument/2006/relationships/hyperlink" Target="https://studienhandbuch.jku.at/169438" TargetMode="External"/><Relationship Id="rId9" Type="http://schemas.openxmlformats.org/officeDocument/2006/relationships/hyperlink" Target="https://studienhandbuch.jku.at/169442" TargetMode="External"/><Relationship Id="rId13" Type="http://schemas.openxmlformats.org/officeDocument/2006/relationships/hyperlink" Target="https://studienhandbuch.jku.at/169449" TargetMode="External"/><Relationship Id="rId18" Type="http://schemas.openxmlformats.org/officeDocument/2006/relationships/hyperlink" Target="https://studienhandbuch.jku.at/169454" TargetMode="External"/><Relationship Id="rId39" Type="http://schemas.openxmlformats.org/officeDocument/2006/relationships/hyperlink" Target="https://studienhandbuch.jku.at/169476"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jku.at/fileadmin/gruppen/61/Satzung___Co/Satzung/Studienrecht/2105_Satzungsteil_Studienrecht_V28_2023_12_06.pdf" TargetMode="External"/></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1A0C3-32B6-4547-8380-605811B77703}">
  <dimension ref="A1:H15"/>
  <sheetViews>
    <sheetView tabSelected="1" zoomScale="175" zoomScaleNormal="175" workbookViewId="0">
      <selection activeCell="D15" sqref="D15"/>
    </sheetView>
  </sheetViews>
  <sheetFormatPr defaultRowHeight="14.4" x14ac:dyDescent="0.3"/>
  <cols>
    <col min="1" max="1" width="14.6640625" customWidth="1"/>
  </cols>
  <sheetData>
    <row r="1" spans="1:8" ht="15" customHeight="1" x14ac:dyDescent="0.3">
      <c r="A1" s="18" t="s">
        <v>438</v>
      </c>
      <c r="B1" s="18"/>
      <c r="C1" s="18"/>
      <c r="D1" s="18"/>
      <c r="E1" s="18"/>
      <c r="F1" s="18"/>
      <c r="G1" s="18"/>
      <c r="H1" s="18"/>
    </row>
    <row r="2" spans="1:8" x14ac:dyDescent="0.3">
      <c r="A2" s="18"/>
      <c r="B2" s="18"/>
      <c r="C2" s="18"/>
      <c r="D2" s="18"/>
      <c r="E2" s="18"/>
      <c r="F2" s="18"/>
      <c r="G2" s="18"/>
      <c r="H2" s="18"/>
    </row>
    <row r="3" spans="1:8" x14ac:dyDescent="0.3">
      <c r="A3" s="18"/>
      <c r="B3" s="18"/>
      <c r="C3" s="18"/>
      <c r="D3" s="18"/>
      <c r="E3" s="18"/>
      <c r="F3" s="18"/>
      <c r="G3" s="18"/>
      <c r="H3" s="18"/>
    </row>
    <row r="4" spans="1:8" x14ac:dyDescent="0.3">
      <c r="A4" s="18"/>
      <c r="B4" s="18"/>
      <c r="C4" s="18"/>
      <c r="D4" s="18"/>
      <c r="E4" s="18"/>
      <c r="F4" s="18"/>
      <c r="G4" s="18"/>
      <c r="H4" s="18"/>
    </row>
    <row r="6" spans="1:8" x14ac:dyDescent="0.3">
      <c r="A6" s="11" t="s">
        <v>443</v>
      </c>
      <c r="B6" t="s">
        <v>439</v>
      </c>
    </row>
    <row r="7" spans="1:8" x14ac:dyDescent="0.3">
      <c r="A7" s="11" t="s">
        <v>444</v>
      </c>
      <c r="B7" t="s">
        <v>440</v>
      </c>
    </row>
    <row r="8" spans="1:8" x14ac:dyDescent="0.3">
      <c r="A8" s="11" t="s">
        <v>445</v>
      </c>
      <c r="B8" t="s">
        <v>441</v>
      </c>
    </row>
    <row r="9" spans="1:8" x14ac:dyDescent="0.3">
      <c r="A9" s="11" t="s">
        <v>446</v>
      </c>
      <c r="B9" t="s">
        <v>442</v>
      </c>
    </row>
    <row r="11" spans="1:8" ht="15" customHeight="1" x14ac:dyDescent="0.3">
      <c r="A11" s="19" t="s">
        <v>453</v>
      </c>
      <c r="B11" s="19"/>
      <c r="C11" s="19"/>
      <c r="D11" s="19"/>
      <c r="E11" s="19"/>
      <c r="F11" s="19"/>
      <c r="G11" s="19"/>
      <c r="H11" s="19"/>
    </row>
    <row r="12" spans="1:8" x14ac:dyDescent="0.3">
      <c r="A12" s="20" t="s">
        <v>454</v>
      </c>
      <c r="B12" s="20"/>
      <c r="C12" s="20"/>
      <c r="D12" s="20"/>
      <c r="E12" s="20"/>
      <c r="F12" s="20"/>
      <c r="G12" s="20"/>
      <c r="H12" s="20"/>
    </row>
    <row r="13" spans="1:8" x14ac:dyDescent="0.3">
      <c r="A13" s="20"/>
      <c r="B13" s="20"/>
      <c r="C13" s="20"/>
      <c r="D13" s="20"/>
      <c r="E13" s="20"/>
      <c r="F13" s="20"/>
      <c r="G13" s="20"/>
      <c r="H13" s="20"/>
    </row>
    <row r="15" spans="1:8" x14ac:dyDescent="0.3">
      <c r="A15" s="21" t="s">
        <v>460</v>
      </c>
      <c r="B15" s="21"/>
      <c r="C15" s="21"/>
      <c r="F15" s="21" t="s">
        <v>459</v>
      </c>
      <c r="G15" s="21"/>
      <c r="H15" s="21"/>
    </row>
  </sheetData>
  <mergeCells count="5">
    <mergeCell ref="A1:H4"/>
    <mergeCell ref="A11:H11"/>
    <mergeCell ref="A12:H13"/>
    <mergeCell ref="A15:C15"/>
    <mergeCell ref="F15:H15"/>
  </mergeCells>
  <hyperlinks>
    <hyperlink ref="A6" location="'KUSSS DUMP'!A1" display="KUSSS DUMP" xr:uid="{68CB28EA-3B16-45A3-BB86-BEBD46CC1FB8}"/>
    <hyperlink ref="A7" location="Mandatory!A1" display="&gt; Mandatory" xr:uid="{9A8B45DA-5BAD-4139-9953-E051A21B0486}"/>
    <hyperlink ref="A8" location="Electives!A1" display="&gt; Electives" xr:uid="{C0CDE229-1681-4434-8EAB-48038A62A918}"/>
    <hyperlink ref="A9" location="Results!A1" display="&gt; Results" xr:uid="{48E0464D-6D3B-45FC-A08D-8F633B02CC0E}"/>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2D841-8A7D-4DF8-B939-9E1D693D6DED}">
  <sheetPr codeName="Sheet1"/>
  <dimension ref="A1:P110"/>
  <sheetViews>
    <sheetView zoomScale="175" zoomScaleNormal="175" workbookViewId="0">
      <pane ySplit="1" topLeftCell="A2" activePane="bottomLeft" state="frozen"/>
      <selection pane="bottomLeft" activeCell="J2" sqref="J2:P7"/>
    </sheetView>
  </sheetViews>
  <sheetFormatPr defaultRowHeight="14.4" x14ac:dyDescent="0.3"/>
  <cols>
    <col min="1" max="1" width="10.5546875" customWidth="1"/>
    <col min="2" max="2" width="28.88671875" customWidth="1"/>
    <col min="3" max="3" width="13.33203125" customWidth="1"/>
    <col min="4" max="4" width="17.33203125" bestFit="1" customWidth="1"/>
    <col min="5" max="5" width="6.33203125" bestFit="1" customWidth="1"/>
    <col min="6" max="6" width="6.44140625" bestFit="1" customWidth="1"/>
    <col min="7" max="7" width="8" bestFit="1" customWidth="1"/>
    <col min="8" max="8" width="8.33203125" bestFit="1" customWidth="1"/>
  </cols>
  <sheetData>
    <row r="1" spans="1:16" ht="15" customHeight="1" x14ac:dyDescent="0.3">
      <c r="A1" s="5" t="s">
        <v>18</v>
      </c>
      <c r="B1" s="5" t="s">
        <v>19</v>
      </c>
      <c r="C1" s="5" t="s">
        <v>0</v>
      </c>
      <c r="D1" s="5" t="s">
        <v>20</v>
      </c>
      <c r="E1" s="5" t="s">
        <v>21</v>
      </c>
      <c r="F1" s="5" t="s">
        <v>22</v>
      </c>
      <c r="G1" s="5" t="s">
        <v>23</v>
      </c>
      <c r="H1" s="5" t="s">
        <v>24</v>
      </c>
      <c r="O1" s="4"/>
    </row>
    <row r="2" spans="1:16" ht="15" customHeight="1" x14ac:dyDescent="0.3">
      <c r="A2" s="12"/>
      <c r="B2" s="13"/>
      <c r="C2" s="13"/>
      <c r="D2" s="14"/>
      <c r="E2" s="12"/>
      <c r="F2" s="12"/>
      <c r="G2" s="12"/>
      <c r="H2" s="12"/>
      <c r="J2" s="19" t="s">
        <v>451</v>
      </c>
      <c r="K2" s="19"/>
      <c r="L2" s="19"/>
      <c r="M2" s="19"/>
      <c r="N2" s="19"/>
      <c r="O2" s="19"/>
      <c r="P2" s="19"/>
    </row>
    <row r="3" spans="1:16" x14ac:dyDescent="0.3">
      <c r="A3" s="15"/>
      <c r="B3" s="16"/>
      <c r="C3" s="16"/>
      <c r="D3" s="17"/>
      <c r="E3" s="15"/>
      <c r="F3" s="15"/>
      <c r="G3" s="15"/>
      <c r="H3" s="15"/>
      <c r="J3" s="19"/>
      <c r="K3" s="19"/>
      <c r="L3" s="19"/>
      <c r="M3" s="19"/>
      <c r="N3" s="19"/>
      <c r="O3" s="19"/>
      <c r="P3" s="19"/>
    </row>
    <row r="4" spans="1:16" x14ac:dyDescent="0.3">
      <c r="A4" s="12"/>
      <c r="B4" s="13"/>
      <c r="C4" s="13"/>
      <c r="D4" s="14"/>
      <c r="E4" s="12"/>
      <c r="F4" s="12"/>
      <c r="G4" s="12"/>
      <c r="H4" s="12"/>
      <c r="J4" s="19"/>
      <c r="K4" s="19"/>
      <c r="L4" s="19"/>
      <c r="M4" s="19"/>
      <c r="N4" s="19"/>
      <c r="O4" s="19"/>
      <c r="P4" s="19"/>
    </row>
    <row r="5" spans="1:16" x14ac:dyDescent="0.3">
      <c r="A5" s="15"/>
      <c r="B5" s="16"/>
      <c r="C5" s="16"/>
      <c r="D5" s="17"/>
      <c r="E5" s="15"/>
      <c r="F5" s="15"/>
      <c r="G5" s="15"/>
      <c r="H5" s="15"/>
      <c r="J5" s="19"/>
      <c r="K5" s="19"/>
      <c r="L5" s="19"/>
      <c r="M5" s="19"/>
      <c r="N5" s="19"/>
      <c r="O5" s="19"/>
      <c r="P5" s="19"/>
    </row>
    <row r="6" spans="1:16" x14ac:dyDescent="0.3">
      <c r="A6" s="12"/>
      <c r="B6" s="13"/>
      <c r="C6" s="13"/>
      <c r="D6" s="14"/>
      <c r="E6" s="12"/>
      <c r="F6" s="12"/>
      <c r="G6" s="12"/>
      <c r="H6" s="12"/>
      <c r="J6" s="19"/>
      <c r="K6" s="19"/>
      <c r="L6" s="19"/>
      <c r="M6" s="19"/>
      <c r="N6" s="19"/>
      <c r="O6" s="19"/>
      <c r="P6" s="19"/>
    </row>
    <row r="7" spans="1:16" x14ac:dyDescent="0.3">
      <c r="A7" s="15"/>
      <c r="B7" s="16"/>
      <c r="C7" s="16"/>
      <c r="D7" s="17"/>
      <c r="E7" s="15"/>
      <c r="F7" s="15"/>
      <c r="G7" s="15"/>
      <c r="H7" s="15"/>
      <c r="J7" s="19"/>
      <c r="K7" s="19"/>
      <c r="L7" s="19"/>
      <c r="M7" s="19"/>
      <c r="N7" s="19"/>
      <c r="O7" s="19"/>
      <c r="P7" s="19"/>
    </row>
    <row r="8" spans="1:16" x14ac:dyDescent="0.3">
      <c r="A8" s="12"/>
      <c r="B8" s="13"/>
      <c r="C8" s="13"/>
      <c r="D8" s="14"/>
      <c r="E8" s="12"/>
      <c r="F8" s="12"/>
      <c r="G8" s="12"/>
      <c r="H8" s="12"/>
      <c r="J8" s="22" t="s">
        <v>436</v>
      </c>
      <c r="K8" s="22"/>
      <c r="L8" s="22"/>
      <c r="M8" s="22"/>
      <c r="N8" s="22"/>
      <c r="O8" s="22"/>
      <c r="P8" s="22"/>
    </row>
    <row r="9" spans="1:16" x14ac:dyDescent="0.3">
      <c r="A9" s="15"/>
      <c r="B9" s="16"/>
      <c r="C9" s="16"/>
      <c r="D9" s="17"/>
      <c r="E9" s="15"/>
      <c r="F9" s="15"/>
      <c r="G9" s="15"/>
      <c r="H9" s="15"/>
      <c r="J9" s="4"/>
      <c r="K9" s="4"/>
    </row>
    <row r="10" spans="1:16" x14ac:dyDescent="0.3">
      <c r="A10" s="12"/>
      <c r="B10" s="13"/>
      <c r="C10" s="13"/>
      <c r="D10" s="14"/>
      <c r="E10" s="12"/>
      <c r="F10" s="12"/>
      <c r="G10" s="12"/>
      <c r="H10" s="12"/>
      <c r="J10" s="4"/>
      <c r="K10" s="4"/>
    </row>
    <row r="11" spans="1:16" x14ac:dyDescent="0.3">
      <c r="A11" s="15"/>
      <c r="B11" s="16"/>
      <c r="C11" s="16"/>
      <c r="D11" s="17"/>
      <c r="E11" s="15"/>
      <c r="F11" s="15"/>
      <c r="G11" s="15"/>
      <c r="H11" s="15"/>
    </row>
    <row r="12" spans="1:16" x14ac:dyDescent="0.3">
      <c r="A12" s="12"/>
      <c r="B12" s="13"/>
      <c r="C12" s="13"/>
      <c r="D12" s="14"/>
      <c r="E12" s="12"/>
      <c r="F12" s="12"/>
      <c r="G12" s="12"/>
      <c r="H12" s="12"/>
    </row>
    <row r="13" spans="1:16" x14ac:dyDescent="0.3">
      <c r="A13" s="15"/>
      <c r="B13" s="16"/>
      <c r="C13" s="16"/>
      <c r="D13" s="17"/>
      <c r="E13" s="15"/>
      <c r="F13" s="15"/>
      <c r="G13" s="15"/>
      <c r="H13" s="15"/>
    </row>
    <row r="14" spans="1:16" x14ac:dyDescent="0.3">
      <c r="A14" s="12"/>
      <c r="B14" s="13"/>
      <c r="C14" s="13"/>
      <c r="D14" s="14"/>
      <c r="E14" s="12"/>
      <c r="F14" s="12"/>
      <c r="G14" s="12"/>
      <c r="H14" s="12"/>
    </row>
    <row r="15" spans="1:16" x14ac:dyDescent="0.3">
      <c r="A15" s="15"/>
      <c r="B15" s="16"/>
      <c r="C15" s="16"/>
      <c r="D15" s="17"/>
      <c r="E15" s="15"/>
      <c r="F15" s="15"/>
      <c r="G15" s="15"/>
      <c r="H15" s="15"/>
    </row>
    <row r="16" spans="1:16" x14ac:dyDescent="0.3">
      <c r="A16" s="12"/>
      <c r="B16" s="13"/>
      <c r="C16" s="13"/>
      <c r="D16" s="14"/>
      <c r="E16" s="12"/>
      <c r="F16" s="12"/>
      <c r="G16" s="12"/>
      <c r="H16" s="12"/>
    </row>
    <row r="17" spans="1:8" x14ac:dyDescent="0.3">
      <c r="A17" s="15"/>
      <c r="B17" s="16"/>
      <c r="C17" s="16"/>
      <c r="D17" s="17"/>
      <c r="E17" s="15"/>
      <c r="F17" s="15"/>
      <c r="G17" s="15"/>
      <c r="H17" s="15"/>
    </row>
    <row r="18" spans="1:8" x14ac:dyDescent="0.3">
      <c r="A18" s="12"/>
      <c r="B18" s="13"/>
      <c r="C18" s="13"/>
      <c r="D18" s="14"/>
      <c r="E18" s="12"/>
      <c r="F18" s="12"/>
      <c r="G18" s="12"/>
      <c r="H18" s="12"/>
    </row>
    <row r="19" spans="1:8" x14ac:dyDescent="0.3">
      <c r="A19" s="15"/>
      <c r="B19" s="16"/>
      <c r="C19" s="16"/>
      <c r="D19" s="17"/>
      <c r="E19" s="15"/>
      <c r="F19" s="15"/>
      <c r="G19" s="15"/>
      <c r="H19" s="15"/>
    </row>
    <row r="20" spans="1:8" x14ac:dyDescent="0.3">
      <c r="A20" s="12"/>
      <c r="B20" s="13"/>
      <c r="C20" s="13"/>
      <c r="D20" s="14"/>
      <c r="E20" s="12"/>
      <c r="F20" s="12"/>
      <c r="G20" s="12"/>
      <c r="H20" s="12"/>
    </row>
    <row r="21" spans="1:8" x14ac:dyDescent="0.3">
      <c r="A21" s="15"/>
      <c r="B21" s="16"/>
      <c r="C21" s="16"/>
      <c r="D21" s="17"/>
      <c r="E21" s="15"/>
      <c r="F21" s="15"/>
      <c r="G21" s="15"/>
      <c r="H21" s="15"/>
    </row>
    <row r="22" spans="1:8" x14ac:dyDescent="0.3">
      <c r="A22" s="12"/>
      <c r="B22" s="13"/>
      <c r="C22" s="13"/>
      <c r="D22" s="14"/>
      <c r="E22" s="12"/>
      <c r="F22" s="12"/>
      <c r="G22" s="12"/>
      <c r="H22" s="12"/>
    </row>
    <row r="23" spans="1:8" x14ac:dyDescent="0.3">
      <c r="A23" s="15"/>
      <c r="B23" s="16"/>
      <c r="C23" s="16"/>
      <c r="D23" s="17"/>
      <c r="E23" s="15"/>
      <c r="F23" s="15"/>
      <c r="G23" s="15"/>
      <c r="H23" s="15"/>
    </row>
    <row r="24" spans="1:8" x14ac:dyDescent="0.3">
      <c r="A24" s="12"/>
      <c r="B24" s="13"/>
      <c r="C24" s="13"/>
      <c r="D24" s="14"/>
      <c r="E24" s="12"/>
      <c r="F24" s="12"/>
      <c r="G24" s="12"/>
      <c r="H24" s="12"/>
    </row>
    <row r="25" spans="1:8" x14ac:dyDescent="0.3">
      <c r="A25" s="15"/>
      <c r="B25" s="16"/>
      <c r="C25" s="16"/>
      <c r="D25" s="17"/>
      <c r="E25" s="15"/>
      <c r="F25" s="15"/>
      <c r="G25" s="15"/>
      <c r="H25" s="15"/>
    </row>
    <row r="26" spans="1:8" x14ac:dyDescent="0.3">
      <c r="A26" s="12"/>
      <c r="B26" s="13"/>
      <c r="C26" s="13"/>
      <c r="D26" s="14"/>
      <c r="E26" s="12"/>
      <c r="F26" s="12"/>
      <c r="G26" s="12"/>
      <c r="H26" s="12"/>
    </row>
    <row r="27" spans="1:8" x14ac:dyDescent="0.3">
      <c r="A27" s="15"/>
      <c r="B27" s="16"/>
      <c r="C27" s="16"/>
      <c r="D27" s="17"/>
      <c r="E27" s="15"/>
      <c r="F27" s="15"/>
      <c r="G27" s="15"/>
      <c r="H27" s="15"/>
    </row>
    <row r="28" spans="1:8" x14ac:dyDescent="0.3">
      <c r="A28" s="12"/>
      <c r="B28" s="13"/>
      <c r="C28" s="13"/>
      <c r="D28" s="14"/>
      <c r="E28" s="12"/>
      <c r="F28" s="12"/>
      <c r="G28" s="12"/>
      <c r="H28" s="12"/>
    </row>
    <row r="29" spans="1:8" x14ac:dyDescent="0.3">
      <c r="A29" s="15"/>
      <c r="B29" s="16"/>
      <c r="C29" s="16"/>
      <c r="D29" s="17"/>
      <c r="E29" s="15"/>
      <c r="F29" s="15"/>
      <c r="G29" s="15"/>
      <c r="H29" s="15"/>
    </row>
    <row r="30" spans="1:8" x14ac:dyDescent="0.3">
      <c r="A30" s="12"/>
      <c r="B30" s="13"/>
      <c r="C30" s="13"/>
      <c r="D30" s="14"/>
      <c r="E30" s="12"/>
      <c r="F30" s="12"/>
      <c r="G30" s="12"/>
      <c r="H30" s="12"/>
    </row>
    <row r="31" spans="1:8" x14ac:dyDescent="0.3">
      <c r="A31" s="15"/>
      <c r="B31" s="16"/>
      <c r="C31" s="16"/>
      <c r="D31" s="17"/>
      <c r="E31" s="15"/>
      <c r="F31" s="15"/>
      <c r="G31" s="15"/>
      <c r="H31" s="15"/>
    </row>
    <row r="32" spans="1:8" x14ac:dyDescent="0.3">
      <c r="A32" s="12"/>
      <c r="B32" s="13"/>
      <c r="C32" s="13"/>
      <c r="D32" s="14"/>
      <c r="E32" s="12"/>
      <c r="F32" s="12"/>
      <c r="G32" s="12"/>
      <c r="H32" s="12"/>
    </row>
    <row r="33" spans="1:8" x14ac:dyDescent="0.3">
      <c r="A33" s="15"/>
      <c r="B33" s="16"/>
      <c r="C33" s="16"/>
      <c r="D33" s="17"/>
      <c r="E33" s="15"/>
      <c r="F33" s="15"/>
      <c r="G33" s="15"/>
      <c r="H33" s="15"/>
    </row>
    <row r="34" spans="1:8" x14ac:dyDescent="0.3">
      <c r="A34" s="12"/>
      <c r="B34" s="13"/>
      <c r="C34" s="13"/>
      <c r="D34" s="14"/>
      <c r="E34" s="12"/>
      <c r="F34" s="12"/>
      <c r="G34" s="12"/>
      <c r="H34" s="12"/>
    </row>
    <row r="35" spans="1:8" x14ac:dyDescent="0.3">
      <c r="A35" s="15"/>
      <c r="B35" s="16"/>
      <c r="C35" s="16"/>
      <c r="D35" s="17"/>
      <c r="E35" s="15"/>
      <c r="F35" s="15"/>
      <c r="G35" s="15"/>
      <c r="H35" s="15"/>
    </row>
    <row r="36" spans="1:8" x14ac:dyDescent="0.3">
      <c r="A36" s="12"/>
      <c r="B36" s="13"/>
      <c r="C36" s="13"/>
      <c r="D36" s="14"/>
      <c r="E36" s="12"/>
      <c r="F36" s="12"/>
      <c r="G36" s="12"/>
      <c r="H36" s="12"/>
    </row>
    <row r="37" spans="1:8" x14ac:dyDescent="0.3">
      <c r="A37" s="15"/>
      <c r="B37" s="16"/>
      <c r="C37" s="16"/>
      <c r="D37" s="17"/>
      <c r="E37" s="15"/>
      <c r="F37" s="15"/>
      <c r="G37" s="15"/>
      <c r="H37" s="15"/>
    </row>
    <row r="38" spans="1:8" x14ac:dyDescent="0.3">
      <c r="A38" s="12"/>
      <c r="B38" s="13"/>
      <c r="C38" s="13"/>
      <c r="D38" s="14"/>
      <c r="E38" s="12"/>
      <c r="F38" s="12"/>
      <c r="G38" s="12"/>
      <c r="H38" s="12"/>
    </row>
    <row r="39" spans="1:8" x14ac:dyDescent="0.3">
      <c r="A39" s="15"/>
      <c r="B39" s="16"/>
      <c r="C39" s="16"/>
      <c r="D39" s="17"/>
      <c r="E39" s="15"/>
      <c r="F39" s="15"/>
      <c r="G39" s="15"/>
      <c r="H39" s="15"/>
    </row>
    <row r="40" spans="1:8" x14ac:dyDescent="0.3">
      <c r="A40" s="12"/>
      <c r="B40" s="13"/>
      <c r="C40" s="13"/>
      <c r="D40" s="14"/>
      <c r="E40" s="12"/>
      <c r="F40" s="12"/>
      <c r="G40" s="12"/>
      <c r="H40" s="12"/>
    </row>
    <row r="41" spans="1:8" x14ac:dyDescent="0.3">
      <c r="A41" s="15"/>
      <c r="B41" s="16"/>
      <c r="C41" s="16"/>
      <c r="D41" s="17"/>
      <c r="E41" s="15"/>
      <c r="F41" s="15"/>
      <c r="G41" s="15"/>
      <c r="H41" s="15"/>
    </row>
    <row r="42" spans="1:8" x14ac:dyDescent="0.3">
      <c r="A42" s="12"/>
      <c r="B42" s="13"/>
      <c r="C42" s="13"/>
      <c r="D42" s="14"/>
      <c r="E42" s="12"/>
      <c r="F42" s="12"/>
      <c r="G42" s="12"/>
      <c r="H42" s="12"/>
    </row>
    <row r="43" spans="1:8" x14ac:dyDescent="0.3">
      <c r="A43" s="15"/>
      <c r="B43" s="16"/>
      <c r="C43" s="16"/>
      <c r="D43" s="17"/>
      <c r="E43" s="15"/>
      <c r="F43" s="15"/>
      <c r="G43" s="15"/>
      <c r="H43" s="15"/>
    </row>
    <row r="44" spans="1:8" x14ac:dyDescent="0.3">
      <c r="A44" s="12"/>
      <c r="B44" s="13"/>
      <c r="C44" s="13"/>
      <c r="D44" s="14"/>
      <c r="E44" s="12"/>
      <c r="F44" s="12"/>
      <c r="G44" s="12"/>
      <c r="H44" s="12"/>
    </row>
    <row r="45" spans="1:8" x14ac:dyDescent="0.3">
      <c r="A45" s="15"/>
      <c r="B45" s="16"/>
      <c r="C45" s="16"/>
      <c r="D45" s="17"/>
      <c r="E45" s="15"/>
      <c r="F45" s="15"/>
      <c r="G45" s="15"/>
      <c r="H45" s="15"/>
    </row>
    <row r="46" spans="1:8" x14ac:dyDescent="0.3">
      <c r="A46" s="12"/>
      <c r="B46" s="13"/>
      <c r="C46" s="13"/>
      <c r="D46" s="14"/>
      <c r="E46" s="12"/>
      <c r="F46" s="12"/>
      <c r="G46" s="12"/>
      <c r="H46" s="12"/>
    </row>
    <row r="47" spans="1:8" x14ac:dyDescent="0.3">
      <c r="A47" s="15"/>
      <c r="B47" s="16"/>
      <c r="C47" s="16"/>
      <c r="D47" s="17"/>
      <c r="E47" s="15"/>
      <c r="F47" s="15"/>
      <c r="G47" s="15"/>
      <c r="H47" s="15"/>
    </row>
    <row r="48" spans="1:8" x14ac:dyDescent="0.3">
      <c r="A48" s="12"/>
      <c r="B48" s="13"/>
      <c r="C48" s="13"/>
      <c r="D48" s="14"/>
      <c r="E48" s="12"/>
      <c r="F48" s="12"/>
      <c r="G48" s="12"/>
      <c r="H48" s="12"/>
    </row>
    <row r="49" spans="1:8" x14ac:dyDescent="0.3">
      <c r="A49" s="15"/>
      <c r="B49" s="16"/>
      <c r="C49" s="16"/>
      <c r="D49" s="17"/>
      <c r="E49" s="15"/>
      <c r="F49" s="15"/>
      <c r="G49" s="15"/>
      <c r="H49" s="15"/>
    </row>
    <row r="50" spans="1:8" x14ac:dyDescent="0.3">
      <c r="A50" s="12"/>
      <c r="B50" s="13"/>
      <c r="C50" s="13"/>
      <c r="D50" s="14"/>
      <c r="E50" s="12"/>
      <c r="F50" s="12"/>
      <c r="G50" s="12"/>
      <c r="H50" s="12"/>
    </row>
    <row r="51" spans="1:8" x14ac:dyDescent="0.3">
      <c r="A51" s="15"/>
      <c r="B51" s="16"/>
      <c r="C51" s="16"/>
      <c r="D51" s="17"/>
      <c r="E51" s="15"/>
      <c r="F51" s="15"/>
      <c r="G51" s="15"/>
      <c r="H51" s="15"/>
    </row>
    <row r="52" spans="1:8" x14ac:dyDescent="0.3">
      <c r="A52" s="12"/>
      <c r="B52" s="13"/>
      <c r="C52" s="13"/>
      <c r="D52" s="14"/>
      <c r="E52" s="12"/>
      <c r="F52" s="12"/>
      <c r="G52" s="12"/>
      <c r="H52" s="12"/>
    </row>
    <row r="53" spans="1:8" x14ac:dyDescent="0.3">
      <c r="A53" s="15"/>
      <c r="B53" s="16"/>
      <c r="C53" s="16"/>
      <c r="D53" s="17"/>
      <c r="E53" s="15"/>
      <c r="F53" s="15"/>
      <c r="G53" s="15"/>
      <c r="H53" s="15"/>
    </row>
    <row r="54" spans="1:8" x14ac:dyDescent="0.3">
      <c r="A54" s="12"/>
      <c r="B54" s="13"/>
      <c r="C54" s="13"/>
      <c r="D54" s="14"/>
      <c r="E54" s="12"/>
      <c r="F54" s="12"/>
      <c r="G54" s="12"/>
      <c r="H54" s="12"/>
    </row>
    <row r="55" spans="1:8" x14ac:dyDescent="0.3">
      <c r="A55" s="15"/>
      <c r="B55" s="16"/>
      <c r="C55" s="16"/>
      <c r="D55" s="17"/>
      <c r="E55" s="15"/>
      <c r="F55" s="15"/>
      <c r="G55" s="15"/>
      <c r="H55" s="15"/>
    </row>
    <row r="56" spans="1:8" x14ac:dyDescent="0.3">
      <c r="A56" s="12"/>
      <c r="B56" s="13"/>
      <c r="C56" s="13"/>
      <c r="D56" s="14"/>
      <c r="E56" s="12"/>
      <c r="F56" s="12"/>
      <c r="G56" s="12"/>
      <c r="H56" s="12"/>
    </row>
    <row r="57" spans="1:8" x14ac:dyDescent="0.3">
      <c r="A57" s="15"/>
      <c r="B57" s="16"/>
      <c r="C57" s="16"/>
      <c r="D57" s="17"/>
      <c r="E57" s="15"/>
      <c r="F57" s="15"/>
      <c r="G57" s="15"/>
      <c r="H57" s="15"/>
    </row>
    <row r="58" spans="1:8" x14ac:dyDescent="0.3">
      <c r="A58" s="12"/>
      <c r="B58" s="13"/>
      <c r="C58" s="13"/>
      <c r="D58" s="14"/>
      <c r="E58" s="12"/>
      <c r="F58" s="12"/>
      <c r="G58" s="12"/>
      <c r="H58" s="12"/>
    </row>
    <row r="59" spans="1:8" x14ac:dyDescent="0.3">
      <c r="A59" s="15"/>
      <c r="B59" s="16"/>
      <c r="C59" s="16"/>
      <c r="D59" s="17"/>
      <c r="E59" s="15"/>
      <c r="F59" s="15"/>
      <c r="G59" s="15"/>
      <c r="H59" s="15"/>
    </row>
    <row r="60" spans="1:8" x14ac:dyDescent="0.3">
      <c r="A60" s="12"/>
      <c r="B60" s="13"/>
      <c r="C60" s="13"/>
      <c r="D60" s="14"/>
      <c r="E60" s="12"/>
      <c r="F60" s="12"/>
      <c r="G60" s="12"/>
      <c r="H60" s="12"/>
    </row>
    <row r="61" spans="1:8" x14ac:dyDescent="0.3">
      <c r="A61" s="15"/>
      <c r="B61" s="16"/>
      <c r="C61" s="16"/>
      <c r="D61" s="17"/>
      <c r="E61" s="15"/>
      <c r="F61" s="15"/>
      <c r="G61" s="15"/>
      <c r="H61" s="15"/>
    </row>
    <row r="62" spans="1:8" x14ac:dyDescent="0.3">
      <c r="A62" s="12"/>
      <c r="B62" s="13"/>
      <c r="C62" s="13"/>
      <c r="D62" s="14"/>
      <c r="E62" s="12"/>
      <c r="F62" s="12"/>
      <c r="G62" s="12"/>
      <c r="H62" s="12"/>
    </row>
    <row r="63" spans="1:8" x14ac:dyDescent="0.3">
      <c r="A63" s="15"/>
      <c r="B63" s="16"/>
      <c r="C63" s="16"/>
      <c r="D63" s="17"/>
      <c r="E63" s="15"/>
      <c r="F63" s="15"/>
      <c r="G63" s="15"/>
      <c r="H63" s="15"/>
    </row>
    <row r="64" spans="1:8" x14ac:dyDescent="0.3">
      <c r="A64" s="12"/>
      <c r="B64" s="13"/>
      <c r="C64" s="13"/>
      <c r="D64" s="14"/>
      <c r="E64" s="12"/>
      <c r="F64" s="12"/>
      <c r="G64" s="12"/>
      <c r="H64" s="12"/>
    </row>
    <row r="65" spans="1:8" x14ac:dyDescent="0.3">
      <c r="A65" s="15"/>
      <c r="B65" s="16"/>
      <c r="C65" s="16"/>
      <c r="D65" s="17"/>
      <c r="E65" s="15"/>
      <c r="F65" s="15"/>
      <c r="G65" s="15"/>
      <c r="H65" s="15"/>
    </row>
    <row r="66" spans="1:8" x14ac:dyDescent="0.3">
      <c r="A66" s="12"/>
      <c r="B66" s="13"/>
      <c r="C66" s="13"/>
      <c r="D66" s="14"/>
      <c r="E66" s="12"/>
      <c r="F66" s="12"/>
      <c r="G66" s="12"/>
      <c r="H66" s="12"/>
    </row>
    <row r="67" spans="1:8" x14ac:dyDescent="0.3">
      <c r="A67" s="15"/>
      <c r="B67" s="16"/>
      <c r="C67" s="16"/>
      <c r="D67" s="17"/>
      <c r="E67" s="15"/>
      <c r="F67" s="15"/>
      <c r="G67" s="15"/>
      <c r="H67" s="15"/>
    </row>
    <row r="68" spans="1:8" x14ac:dyDescent="0.3">
      <c r="A68" s="12"/>
      <c r="B68" s="13"/>
      <c r="C68" s="13"/>
      <c r="D68" s="14"/>
      <c r="E68" s="12"/>
      <c r="F68" s="12"/>
      <c r="G68" s="12"/>
      <c r="H68" s="12"/>
    </row>
    <row r="69" spans="1:8" x14ac:dyDescent="0.3">
      <c r="A69" s="15"/>
      <c r="B69" s="16"/>
      <c r="C69" s="16"/>
      <c r="D69" s="17"/>
      <c r="E69" s="15"/>
      <c r="F69" s="15"/>
      <c r="G69" s="15"/>
      <c r="H69" s="15"/>
    </row>
    <row r="70" spans="1:8" x14ac:dyDescent="0.3">
      <c r="A70" s="12"/>
      <c r="B70" s="13"/>
      <c r="C70" s="13"/>
      <c r="D70" s="14"/>
      <c r="E70" s="12"/>
      <c r="F70" s="12"/>
      <c r="G70" s="12"/>
      <c r="H70" s="12"/>
    </row>
    <row r="71" spans="1:8" x14ac:dyDescent="0.3">
      <c r="A71" s="15"/>
      <c r="B71" s="16"/>
      <c r="C71" s="16"/>
      <c r="D71" s="17"/>
      <c r="E71" s="15"/>
      <c r="F71" s="15"/>
      <c r="G71" s="15"/>
      <c r="H71" s="15"/>
    </row>
    <row r="72" spans="1:8" x14ac:dyDescent="0.3">
      <c r="A72" s="12"/>
      <c r="B72" s="13"/>
      <c r="C72" s="13"/>
      <c r="D72" s="14"/>
      <c r="E72" s="12"/>
      <c r="F72" s="12"/>
      <c r="G72" s="12"/>
      <c r="H72" s="12"/>
    </row>
    <row r="73" spans="1:8" x14ac:dyDescent="0.3">
      <c r="A73" s="15"/>
      <c r="B73" s="16"/>
      <c r="C73" s="16"/>
      <c r="D73" s="17"/>
      <c r="E73" s="15"/>
      <c r="F73" s="15"/>
      <c r="G73" s="15"/>
      <c r="H73" s="15"/>
    </row>
    <row r="74" spans="1:8" x14ac:dyDescent="0.3">
      <c r="A74" s="12"/>
      <c r="B74" s="13"/>
      <c r="C74" s="13"/>
      <c r="D74" s="14"/>
      <c r="E74" s="12"/>
      <c r="F74" s="12"/>
      <c r="G74" s="12"/>
      <c r="H74" s="12"/>
    </row>
    <row r="75" spans="1:8" x14ac:dyDescent="0.3">
      <c r="A75" s="15"/>
      <c r="B75" s="16"/>
      <c r="C75" s="16"/>
      <c r="D75" s="17"/>
      <c r="E75" s="15"/>
      <c r="F75" s="15"/>
      <c r="G75" s="15"/>
      <c r="H75" s="15"/>
    </row>
    <row r="76" spans="1:8" x14ac:dyDescent="0.3">
      <c r="A76" s="12"/>
      <c r="B76" s="13"/>
      <c r="C76" s="13"/>
      <c r="D76" s="14"/>
      <c r="E76" s="12"/>
      <c r="F76" s="12"/>
      <c r="G76" s="12"/>
      <c r="H76" s="12"/>
    </row>
    <row r="77" spans="1:8" x14ac:dyDescent="0.3">
      <c r="A77" s="15"/>
      <c r="B77" s="16"/>
      <c r="C77" s="16"/>
      <c r="D77" s="17"/>
      <c r="E77" s="15"/>
      <c r="F77" s="15"/>
      <c r="G77" s="15"/>
      <c r="H77" s="15"/>
    </row>
    <row r="78" spans="1:8" x14ac:dyDescent="0.3">
      <c r="A78" s="12"/>
      <c r="B78" s="13"/>
      <c r="C78" s="13"/>
      <c r="D78" s="14"/>
      <c r="E78" s="12"/>
      <c r="F78" s="12"/>
      <c r="G78" s="12"/>
      <c r="H78" s="12"/>
    </row>
    <row r="79" spans="1:8" x14ac:dyDescent="0.3">
      <c r="A79" s="15"/>
      <c r="B79" s="16"/>
      <c r="C79" s="16"/>
      <c r="D79" s="17"/>
      <c r="E79" s="15"/>
      <c r="F79" s="15"/>
      <c r="G79" s="15"/>
      <c r="H79" s="15"/>
    </row>
    <row r="80" spans="1:8" x14ac:dyDescent="0.3">
      <c r="A80" s="12"/>
      <c r="B80" s="13"/>
      <c r="C80" s="13"/>
      <c r="D80" s="14"/>
      <c r="E80" s="12"/>
      <c r="F80" s="12"/>
      <c r="G80" s="12"/>
      <c r="H80" s="12"/>
    </row>
    <row r="81" spans="1:8" x14ac:dyDescent="0.3">
      <c r="A81" s="15"/>
      <c r="B81" s="16"/>
      <c r="C81" s="16"/>
      <c r="D81" s="17"/>
      <c r="E81" s="15"/>
      <c r="F81" s="15"/>
      <c r="G81" s="15"/>
      <c r="H81" s="15"/>
    </row>
    <row r="82" spans="1:8" x14ac:dyDescent="0.3">
      <c r="A82" s="12"/>
      <c r="B82" s="13"/>
      <c r="C82" s="13"/>
      <c r="D82" s="14"/>
      <c r="E82" s="12"/>
      <c r="F82" s="12"/>
      <c r="G82" s="12"/>
      <c r="H82" s="12"/>
    </row>
    <row r="83" spans="1:8" x14ac:dyDescent="0.3">
      <c r="A83" s="15"/>
      <c r="B83" s="16"/>
      <c r="C83" s="16"/>
      <c r="D83" s="17"/>
      <c r="E83" s="15"/>
      <c r="F83" s="15"/>
      <c r="G83" s="15"/>
      <c r="H83" s="15"/>
    </row>
    <row r="84" spans="1:8" x14ac:dyDescent="0.3">
      <c r="A84" s="12"/>
      <c r="B84" s="13"/>
      <c r="C84" s="13"/>
      <c r="D84" s="14"/>
      <c r="E84" s="12"/>
      <c r="F84" s="12"/>
      <c r="G84" s="12"/>
      <c r="H84" s="12"/>
    </row>
    <row r="85" spans="1:8" x14ac:dyDescent="0.3">
      <c r="A85" s="15"/>
      <c r="B85" s="16"/>
      <c r="C85" s="16"/>
      <c r="D85" s="17"/>
      <c r="E85" s="15"/>
      <c r="F85" s="15"/>
      <c r="G85" s="15"/>
      <c r="H85" s="15"/>
    </row>
    <row r="86" spans="1:8" x14ac:dyDescent="0.3">
      <c r="A86" s="12"/>
      <c r="B86" s="13"/>
      <c r="C86" s="13"/>
      <c r="D86" s="14"/>
      <c r="E86" s="12"/>
      <c r="F86" s="12"/>
      <c r="G86" s="12"/>
      <c r="H86" s="12"/>
    </row>
    <row r="87" spans="1:8" x14ac:dyDescent="0.3">
      <c r="A87" s="15"/>
      <c r="B87" s="16"/>
      <c r="C87" s="16"/>
      <c r="D87" s="17"/>
      <c r="E87" s="15"/>
      <c r="F87" s="15"/>
      <c r="G87" s="15"/>
      <c r="H87" s="15"/>
    </row>
    <row r="88" spans="1:8" x14ac:dyDescent="0.3">
      <c r="A88" s="12"/>
      <c r="B88" s="13"/>
      <c r="C88" s="13"/>
      <c r="D88" s="14"/>
      <c r="E88" s="12"/>
      <c r="F88" s="12"/>
      <c r="G88" s="12"/>
      <c r="H88" s="12"/>
    </row>
    <row r="89" spans="1:8" x14ac:dyDescent="0.3">
      <c r="A89" s="15"/>
      <c r="B89" s="16"/>
      <c r="C89" s="16"/>
      <c r="D89" s="17"/>
      <c r="E89" s="15"/>
      <c r="F89" s="15"/>
      <c r="G89" s="15"/>
      <c r="H89" s="15"/>
    </row>
    <row r="90" spans="1:8" x14ac:dyDescent="0.3">
      <c r="A90" s="12"/>
      <c r="B90" s="13"/>
      <c r="C90" s="13"/>
      <c r="D90" s="14"/>
      <c r="E90" s="12"/>
      <c r="F90" s="12"/>
      <c r="G90" s="12"/>
      <c r="H90" s="12"/>
    </row>
    <row r="91" spans="1:8" x14ac:dyDescent="0.3">
      <c r="A91" s="15"/>
      <c r="B91" s="16"/>
      <c r="C91" s="16"/>
      <c r="D91" s="17"/>
      <c r="E91" s="15"/>
      <c r="F91" s="15"/>
      <c r="G91" s="15"/>
      <c r="H91" s="15"/>
    </row>
    <row r="92" spans="1:8" x14ac:dyDescent="0.3">
      <c r="A92" s="12"/>
      <c r="B92" s="13"/>
      <c r="C92" s="13"/>
      <c r="D92" s="14"/>
      <c r="E92" s="12"/>
      <c r="F92" s="12"/>
      <c r="G92" s="12"/>
      <c r="H92" s="12"/>
    </row>
    <row r="93" spans="1:8" x14ac:dyDescent="0.3">
      <c r="A93" s="15"/>
      <c r="B93" s="16"/>
      <c r="C93" s="16"/>
      <c r="D93" s="17"/>
      <c r="E93" s="15"/>
      <c r="F93" s="15"/>
      <c r="G93" s="15"/>
      <c r="H93" s="15"/>
    </row>
    <row r="94" spans="1:8" x14ac:dyDescent="0.3">
      <c r="A94" s="12"/>
      <c r="B94" s="13"/>
      <c r="C94" s="13"/>
      <c r="D94" s="14"/>
      <c r="E94" s="12"/>
      <c r="F94" s="12"/>
      <c r="G94" s="12"/>
      <c r="H94" s="12"/>
    </row>
    <row r="95" spans="1:8" x14ac:dyDescent="0.3">
      <c r="A95" s="15"/>
      <c r="B95" s="16"/>
      <c r="C95" s="16"/>
      <c r="D95" s="17"/>
      <c r="E95" s="15"/>
      <c r="F95" s="15"/>
      <c r="G95" s="15"/>
      <c r="H95" s="15"/>
    </row>
    <row r="96" spans="1:8" x14ac:dyDescent="0.3">
      <c r="A96" s="12"/>
      <c r="B96" s="13"/>
      <c r="C96" s="13"/>
      <c r="D96" s="14"/>
      <c r="E96" s="12"/>
      <c r="F96" s="12"/>
      <c r="G96" s="12"/>
      <c r="H96" s="12"/>
    </row>
    <row r="97" spans="1:8" x14ac:dyDescent="0.3">
      <c r="A97" s="15"/>
      <c r="B97" s="16"/>
      <c r="C97" s="16"/>
      <c r="D97" s="17"/>
      <c r="E97" s="15"/>
      <c r="F97" s="15"/>
      <c r="G97" s="15"/>
      <c r="H97" s="15"/>
    </row>
    <row r="98" spans="1:8" x14ac:dyDescent="0.3">
      <c r="A98" s="12"/>
      <c r="B98" s="13"/>
      <c r="C98" s="13"/>
      <c r="D98" s="14"/>
      <c r="E98" s="12"/>
      <c r="F98" s="12"/>
      <c r="G98" s="12"/>
      <c r="H98" s="12"/>
    </row>
    <row r="99" spans="1:8" x14ac:dyDescent="0.3">
      <c r="A99" s="15"/>
      <c r="B99" s="16"/>
      <c r="C99" s="16"/>
      <c r="D99" s="17"/>
      <c r="E99" s="15"/>
      <c r="F99" s="15"/>
      <c r="G99" s="15"/>
      <c r="H99" s="15"/>
    </row>
    <row r="100" spans="1:8" x14ac:dyDescent="0.3">
      <c r="A100" s="12"/>
      <c r="B100" s="13"/>
      <c r="C100" s="13"/>
      <c r="D100" s="14"/>
      <c r="E100" s="12"/>
      <c r="F100" s="12"/>
      <c r="G100" s="12"/>
      <c r="H100" s="12"/>
    </row>
    <row r="101" spans="1:8" x14ac:dyDescent="0.3">
      <c r="A101" s="15"/>
      <c r="B101" s="16"/>
      <c r="C101" s="16"/>
      <c r="D101" s="17"/>
      <c r="E101" s="15"/>
      <c r="F101" s="15"/>
      <c r="G101" s="15"/>
      <c r="H101" s="15"/>
    </row>
    <row r="102" spans="1:8" x14ac:dyDescent="0.3">
      <c r="A102" s="12"/>
      <c r="B102" s="13"/>
      <c r="C102" s="13"/>
      <c r="D102" s="14"/>
      <c r="E102" s="12"/>
      <c r="F102" s="12"/>
      <c r="G102" s="12"/>
      <c r="H102" s="12"/>
    </row>
    <row r="103" spans="1:8" x14ac:dyDescent="0.3">
      <c r="A103" s="15"/>
      <c r="B103" s="16"/>
      <c r="C103" s="16"/>
      <c r="D103" s="17"/>
      <c r="E103" s="15"/>
      <c r="F103" s="15"/>
      <c r="G103" s="15"/>
      <c r="H103" s="15"/>
    </row>
    <row r="104" spans="1:8" x14ac:dyDescent="0.3">
      <c r="A104" s="12"/>
      <c r="B104" s="13"/>
      <c r="C104" s="13"/>
      <c r="D104" s="14"/>
      <c r="E104" s="12"/>
      <c r="F104" s="12"/>
      <c r="G104" s="12"/>
      <c r="H104" s="12"/>
    </row>
    <row r="105" spans="1:8" x14ac:dyDescent="0.3">
      <c r="A105" s="15"/>
      <c r="B105" s="16"/>
      <c r="C105" s="16"/>
      <c r="D105" s="17"/>
      <c r="E105" s="15"/>
      <c r="F105" s="15"/>
      <c r="G105" s="15"/>
      <c r="H105" s="15"/>
    </row>
    <row r="106" spans="1:8" x14ac:dyDescent="0.3">
      <c r="A106" s="12"/>
      <c r="B106" s="13"/>
      <c r="C106" s="13"/>
      <c r="D106" s="14"/>
      <c r="E106" s="12"/>
      <c r="F106" s="12"/>
      <c r="G106" s="12"/>
      <c r="H106" s="12"/>
    </row>
    <row r="107" spans="1:8" x14ac:dyDescent="0.3">
      <c r="A107" s="15"/>
      <c r="B107" s="16"/>
      <c r="C107" s="16"/>
      <c r="D107" s="17"/>
      <c r="E107" s="15"/>
      <c r="F107" s="15"/>
      <c r="G107" s="15"/>
      <c r="H107" s="15"/>
    </row>
    <row r="108" spans="1:8" x14ac:dyDescent="0.3">
      <c r="A108" s="12"/>
      <c r="B108" s="13"/>
      <c r="C108" s="13"/>
      <c r="D108" s="14"/>
      <c r="E108" s="12"/>
      <c r="F108" s="12"/>
      <c r="G108" s="12"/>
      <c r="H108" s="12"/>
    </row>
    <row r="109" spans="1:8" x14ac:dyDescent="0.3">
      <c r="A109" s="15"/>
      <c r="B109" s="16"/>
      <c r="C109" s="16"/>
      <c r="D109" s="17"/>
      <c r="E109" s="15"/>
      <c r="F109" s="15"/>
      <c r="G109" s="15"/>
      <c r="H109" s="15"/>
    </row>
    <row r="110" spans="1:8" x14ac:dyDescent="0.3">
      <c r="A110" s="12"/>
      <c r="B110" s="13"/>
      <c r="C110" s="13"/>
      <c r="D110" s="14"/>
      <c r="E110" s="12"/>
      <c r="F110" s="12"/>
      <c r="G110" s="12"/>
      <c r="H110" s="12"/>
    </row>
  </sheetData>
  <mergeCells count="2">
    <mergeCell ref="J2:P7"/>
    <mergeCell ref="J8:P8"/>
  </mergeCells>
  <hyperlinks>
    <hyperlink ref="J8:P8" r:id="rId1" display="KUSSS" xr:uid="{13809B39-4DAD-4F86-B215-4EADC6169888}"/>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6DB36-07D2-4F6B-8B9F-7B50409B2823}">
  <sheetPr codeName="Sheet2"/>
  <dimension ref="A1:O69"/>
  <sheetViews>
    <sheetView zoomScale="175" zoomScaleNormal="175" workbookViewId="0">
      <pane xSplit="1" ySplit="1" topLeftCell="D65" activePane="bottomRight" state="frozen"/>
      <selection pane="topRight" activeCell="B1" sqref="B1"/>
      <selection pane="bottomLeft" activeCell="A2" sqref="A2"/>
      <selection pane="bottomRight" activeCell="F9" sqref="F9"/>
    </sheetView>
  </sheetViews>
  <sheetFormatPr defaultRowHeight="14.4" x14ac:dyDescent="0.3"/>
  <cols>
    <col min="1" max="1" width="20.44140625" customWidth="1"/>
    <col min="2" max="2" width="6.6640625" style="6" customWidth="1"/>
    <col min="3" max="3" width="17.109375" bestFit="1" customWidth="1"/>
    <col min="4" max="4" width="16.6640625" customWidth="1"/>
    <col min="5" max="5" width="13.6640625" customWidth="1"/>
    <col min="6" max="6" width="9.6640625" bestFit="1" customWidth="1"/>
    <col min="7" max="7" width="9.109375" style="9"/>
    <col min="8" max="8" width="6.44140625" customWidth="1"/>
  </cols>
  <sheetData>
    <row r="1" spans="1:15" s="1" customFormat="1" x14ac:dyDescent="0.3">
      <c r="A1" s="1" t="s">
        <v>89</v>
      </c>
      <c r="B1" s="7" t="s">
        <v>88</v>
      </c>
      <c r="C1" s="1" t="s">
        <v>90</v>
      </c>
      <c r="D1" s="1" t="s">
        <v>91</v>
      </c>
      <c r="E1" s="1" t="s">
        <v>7</v>
      </c>
      <c r="F1" s="1" t="s">
        <v>0</v>
      </c>
      <c r="G1" s="1" t="s">
        <v>92</v>
      </c>
    </row>
    <row r="2" spans="1:15" ht="15" customHeight="1" x14ac:dyDescent="0.3">
      <c r="A2" t="s">
        <v>94</v>
      </c>
      <c r="B2" s="10" t="s">
        <v>93</v>
      </c>
      <c r="C2" t="s">
        <v>95</v>
      </c>
      <c r="E2" t="s">
        <v>8</v>
      </c>
      <c r="F2" t="str" cm="1">
        <f t="array" ref="F2">_xlfn.LET(_xlpm.res,MIN(_xlfn.MAP(_xlfn.TEXTSPLIT(_xlfn.CONCAT(C2,",",D2),",",,TRUE),_xlfn.LAMBDA(_xlpm.cnumber,_xlfn.IFNA(_xlfn.XLOOKUP(_xlfn.XLOOKUP(_xlpm.cnumber,'KUSSS DUMP'!D$2:D891,'KUSSS DUMP'!C$2:C891),Grade,Number,"Not found"),10)))),IF(_xlpm.res=10,"Not found",_xlpm.res))</f>
        <v>Not found</v>
      </c>
      <c r="G2" s="9">
        <v>1.5</v>
      </c>
      <c r="I2" s="19" t="s">
        <v>452</v>
      </c>
      <c r="J2" s="19"/>
      <c r="K2" s="19"/>
      <c r="L2" s="19"/>
      <c r="M2" s="19"/>
      <c r="N2" s="19"/>
      <c r="O2" s="19"/>
    </row>
    <row r="3" spans="1:15" x14ac:dyDescent="0.3">
      <c r="I3" s="19"/>
      <c r="J3" s="19"/>
      <c r="K3" s="19"/>
      <c r="L3" s="19"/>
      <c r="M3" s="19"/>
      <c r="N3" s="19"/>
      <c r="O3" s="19"/>
    </row>
    <row r="4" spans="1:15" x14ac:dyDescent="0.3">
      <c r="A4" t="s">
        <v>97</v>
      </c>
      <c r="B4" s="10" t="s">
        <v>96</v>
      </c>
      <c r="C4" t="s">
        <v>98</v>
      </c>
      <c r="D4" t="s">
        <v>49</v>
      </c>
      <c r="E4" t="s">
        <v>9</v>
      </c>
      <c r="F4" t="str" cm="1">
        <f t="array" ref="F4">_xlfn.LET(_xlpm.res,MIN(_xlfn.MAP(_xlfn.TEXTSPLIT(_xlfn.CONCAT(C4,",",D4),",",,TRUE),_xlfn.LAMBDA(_xlpm.cnumber,_xlfn.IFNA(_xlfn.XLOOKUP(_xlfn.XLOOKUP(_xlpm.cnumber,'KUSSS DUMP'!D$2:D893,'KUSSS DUMP'!C$2:C893),Grade,Number,"Not found"),10)))),IF(_xlpm.res=10,"Not found",_xlpm.res))</f>
        <v>Not found</v>
      </c>
      <c r="G4" s="9">
        <v>3</v>
      </c>
      <c r="I4" s="19"/>
      <c r="J4" s="19"/>
      <c r="K4" s="19"/>
      <c r="L4" s="19"/>
      <c r="M4" s="19"/>
      <c r="N4" s="19"/>
      <c r="O4" s="19"/>
    </row>
    <row r="5" spans="1:15" x14ac:dyDescent="0.3">
      <c r="A5" t="s">
        <v>100</v>
      </c>
      <c r="B5" s="10" t="s">
        <v>99</v>
      </c>
      <c r="C5" t="s">
        <v>101</v>
      </c>
      <c r="D5" t="s">
        <v>80</v>
      </c>
      <c r="E5" t="s">
        <v>9</v>
      </c>
      <c r="F5" t="str" cm="1">
        <f t="array" ref="F5">_xlfn.LET(_xlpm.res,MIN(_xlfn.MAP(_xlfn.TEXTSPLIT(_xlfn.CONCAT(C5,",",D5),",",,TRUE),_xlfn.LAMBDA(_xlpm.cnumber,_xlfn.IFNA(_xlfn.XLOOKUP(_xlfn.XLOOKUP(_xlpm.cnumber,'KUSSS DUMP'!D$2:D894,'KUSSS DUMP'!C$2:C894),Grade,Number,"Not found"),10)))),IF(_xlpm.res=10,"Not found",_xlpm.res))</f>
        <v>Not found</v>
      </c>
      <c r="G5" s="9">
        <v>3</v>
      </c>
      <c r="I5" s="19"/>
      <c r="J5" s="19"/>
      <c r="K5" s="19"/>
      <c r="L5" s="19"/>
      <c r="M5" s="19"/>
      <c r="N5" s="19"/>
      <c r="O5" s="19"/>
    </row>
    <row r="6" spans="1:15" x14ac:dyDescent="0.3">
      <c r="A6" t="s">
        <v>103</v>
      </c>
      <c r="B6" s="10" t="s">
        <v>102</v>
      </c>
      <c r="C6" t="s">
        <v>104</v>
      </c>
      <c r="D6" t="s">
        <v>53</v>
      </c>
      <c r="E6" t="s">
        <v>9</v>
      </c>
      <c r="F6" t="str" cm="1">
        <f t="array" ref="F6">_xlfn.LET(_xlpm.res,MIN(_xlfn.MAP(_xlfn.TEXTSPLIT(_xlfn.CONCAT(C6,",",D6),",",,TRUE),_xlfn.LAMBDA(_xlpm.cnumber,_xlfn.IFNA(_xlfn.XLOOKUP(_xlfn.XLOOKUP(_xlpm.cnumber,'KUSSS DUMP'!D$2:D895,'KUSSS DUMP'!C$2:C895),Grade,Number,"Not found"),10)))),IF(_xlpm.res=10,"Not found",_xlpm.res))</f>
        <v>Not found</v>
      </c>
      <c r="G6" s="9">
        <v>3</v>
      </c>
      <c r="I6" s="19"/>
      <c r="J6" s="19"/>
      <c r="K6" s="19"/>
      <c r="L6" s="19"/>
      <c r="M6" s="19"/>
      <c r="N6" s="19"/>
      <c r="O6" s="19"/>
    </row>
    <row r="7" spans="1:15" x14ac:dyDescent="0.3">
      <c r="A7" t="s">
        <v>106</v>
      </c>
      <c r="B7" s="10" t="s">
        <v>105</v>
      </c>
      <c r="C7" t="s">
        <v>107</v>
      </c>
      <c r="D7" t="s">
        <v>51</v>
      </c>
      <c r="E7" t="s">
        <v>9</v>
      </c>
      <c r="F7" t="str" cm="1">
        <f t="array" ref="F7">_xlfn.LET(_xlpm.res,MIN(_xlfn.MAP(_xlfn.TEXTSPLIT(_xlfn.CONCAT(C7,",",D7),",",,TRUE),_xlfn.LAMBDA(_xlpm.cnumber,_xlfn.IFNA(_xlfn.XLOOKUP(_xlfn.XLOOKUP(_xlpm.cnumber,'KUSSS DUMP'!D$2:D896,'KUSSS DUMP'!C$2:C896),Grade,Number,"Not found"),10)))),IF(_xlpm.res=10,"Not found",_xlpm.res))</f>
        <v>Not found</v>
      </c>
      <c r="G7" s="9">
        <v>3</v>
      </c>
      <c r="I7" s="19"/>
      <c r="J7" s="19"/>
      <c r="K7" s="19"/>
      <c r="L7" s="19"/>
      <c r="M7" s="19"/>
      <c r="N7" s="19"/>
      <c r="O7" s="19"/>
    </row>
    <row r="8" spans="1:15" x14ac:dyDescent="0.3">
      <c r="A8" t="s">
        <v>109</v>
      </c>
      <c r="B8" s="10" t="s">
        <v>108</v>
      </c>
      <c r="C8" t="s">
        <v>56</v>
      </c>
      <c r="E8" t="s">
        <v>9</v>
      </c>
      <c r="F8" t="str" cm="1">
        <f t="array" ref="F8">_xlfn.LET(_xlpm.res,MIN(_xlfn.MAP(_xlfn.TEXTSPLIT(_xlfn.CONCAT(C8,",",D8),",",,TRUE),_xlfn.LAMBDA(_xlpm.cnumber,_xlfn.IFNA(_xlfn.XLOOKUP(_xlfn.XLOOKUP(_xlpm.cnumber,'KUSSS DUMP'!D$2:D897,'KUSSS DUMP'!C$2:C897),Grade,Number,"Not found"),10)))),IF(_xlpm.res=10,"Not found",_xlpm.res))</f>
        <v>Not found</v>
      </c>
      <c r="G8" s="9">
        <v>1.5</v>
      </c>
      <c r="I8" s="19"/>
      <c r="J8" s="19"/>
      <c r="K8" s="19"/>
      <c r="L8" s="19"/>
      <c r="M8" s="19"/>
      <c r="N8" s="19"/>
      <c r="O8" s="19"/>
    </row>
    <row r="9" spans="1:15" x14ac:dyDescent="0.3">
      <c r="A9" t="s">
        <v>111</v>
      </c>
      <c r="B9" s="10" t="s">
        <v>110</v>
      </c>
      <c r="C9" t="s">
        <v>52</v>
      </c>
      <c r="E9" t="s">
        <v>9</v>
      </c>
      <c r="F9" t="str" cm="1">
        <f t="array" ref="F9">_xlfn.LET(_xlpm.res,MIN(_xlfn.MAP(_xlfn.TEXTSPLIT(_xlfn.CONCAT(C9,",",D9),",",,TRUE),_xlfn.LAMBDA(_xlpm.cnumber,_xlfn.IFNA(_xlfn.XLOOKUP(_xlfn.XLOOKUP(_xlpm.cnumber,'KUSSS DUMP'!D$2:D898,'KUSSS DUMP'!C$2:C898),Grade,Number,"Not found"),10)))),IF(_xlpm.res=10,"Not found",_xlpm.res))</f>
        <v>Not found</v>
      </c>
      <c r="G9" s="9">
        <v>3</v>
      </c>
      <c r="I9" s="19"/>
      <c r="J9" s="19"/>
      <c r="K9" s="19"/>
      <c r="L9" s="19"/>
      <c r="M9" s="19"/>
      <c r="N9" s="19"/>
      <c r="O9" s="19"/>
    </row>
    <row r="10" spans="1:15" x14ac:dyDescent="0.3">
      <c r="A10" t="s">
        <v>113</v>
      </c>
      <c r="B10" s="10" t="s">
        <v>112</v>
      </c>
      <c r="C10" t="s">
        <v>72</v>
      </c>
      <c r="E10" t="s">
        <v>9</v>
      </c>
      <c r="F10" t="str" cm="1">
        <f t="array" ref="F10">_xlfn.LET(_xlpm.res,MIN(_xlfn.MAP(_xlfn.TEXTSPLIT(_xlfn.CONCAT(C10,",",D10),",",,TRUE),_xlfn.LAMBDA(_xlpm.cnumber,_xlfn.IFNA(_xlfn.XLOOKUP(_xlfn.XLOOKUP(_xlpm.cnumber,'KUSSS DUMP'!D$2:D899,'KUSSS DUMP'!C$2:C899),Grade,Number,"Not found"),10)))),IF(_xlpm.res=10,"Not found",_xlpm.res))</f>
        <v>Not found</v>
      </c>
      <c r="G10" s="9">
        <v>1.5</v>
      </c>
      <c r="I10" s="19"/>
      <c r="J10" s="19"/>
      <c r="K10" s="19"/>
      <c r="L10" s="19"/>
      <c r="M10" s="19"/>
      <c r="N10" s="19"/>
      <c r="O10" s="19"/>
    </row>
    <row r="11" spans="1:15" x14ac:dyDescent="0.3">
      <c r="A11" t="s">
        <v>115</v>
      </c>
      <c r="B11" s="10" t="s">
        <v>114</v>
      </c>
      <c r="C11" t="s">
        <v>70</v>
      </c>
      <c r="E11" t="s">
        <v>9</v>
      </c>
      <c r="F11" t="str" cm="1">
        <f t="array" ref="F11">_xlfn.LET(_xlpm.res,MIN(_xlfn.MAP(_xlfn.TEXTSPLIT(_xlfn.CONCAT(C11,",",D11),",",,TRUE),_xlfn.LAMBDA(_xlpm.cnumber,_xlfn.IFNA(_xlfn.XLOOKUP(_xlfn.XLOOKUP(_xlpm.cnumber,'KUSSS DUMP'!D$2:D900,'KUSSS DUMP'!C$2:C900),Grade,Number,"Not found"),10)))),IF(_xlpm.res=10,"Not found",_xlpm.res))</f>
        <v>Not found</v>
      </c>
      <c r="G11" s="9">
        <v>3</v>
      </c>
      <c r="I11" s="4"/>
      <c r="J11" s="4"/>
      <c r="K11" s="4"/>
      <c r="L11" s="4"/>
      <c r="M11" s="4"/>
      <c r="N11" s="4"/>
      <c r="O11" s="4"/>
    </row>
    <row r="12" spans="1:15" x14ac:dyDescent="0.3">
      <c r="A12" t="s">
        <v>117</v>
      </c>
      <c r="B12" s="10" t="s">
        <v>116</v>
      </c>
      <c r="C12" t="s">
        <v>40</v>
      </c>
      <c r="E12" t="s">
        <v>9</v>
      </c>
      <c r="F12" t="str" cm="1">
        <f t="array" ref="F12">_xlfn.LET(_xlpm.res,MIN(_xlfn.MAP(_xlfn.TEXTSPLIT(_xlfn.CONCAT(C12,",",D12),",",,TRUE),_xlfn.LAMBDA(_xlpm.cnumber,_xlfn.IFNA(_xlfn.XLOOKUP(_xlfn.XLOOKUP(_xlpm.cnumber,'KUSSS DUMP'!D$2:D901,'KUSSS DUMP'!C$2:C901),Grade,Number,"Not found"),10)))),IF(_xlpm.res=10,"Not found",_xlpm.res))</f>
        <v>Not found</v>
      </c>
      <c r="G12" s="9">
        <v>1.5</v>
      </c>
      <c r="I12" s="4"/>
      <c r="J12" s="4"/>
      <c r="K12" s="4"/>
      <c r="L12" s="4"/>
      <c r="M12" s="4"/>
      <c r="N12" s="4"/>
      <c r="O12" s="4"/>
    </row>
    <row r="13" spans="1:15" x14ac:dyDescent="0.3">
      <c r="A13" t="s">
        <v>119</v>
      </c>
      <c r="B13" s="10" t="s">
        <v>118</v>
      </c>
      <c r="C13" t="s">
        <v>42</v>
      </c>
      <c r="E13" t="s">
        <v>9</v>
      </c>
      <c r="F13" t="str" cm="1">
        <f t="array" ref="F13">_xlfn.LET(_xlpm.res,MIN(_xlfn.MAP(_xlfn.TEXTSPLIT(_xlfn.CONCAT(C13,",",D13),",",,TRUE),_xlfn.LAMBDA(_xlpm.cnumber,_xlfn.IFNA(_xlfn.XLOOKUP(_xlfn.XLOOKUP(_xlpm.cnumber,'KUSSS DUMP'!D$2:D902,'KUSSS DUMP'!C$2:C902),Grade,Number,"Not found"),10)))),IF(_xlpm.res=10,"Not found",_xlpm.res))</f>
        <v>Not found</v>
      </c>
      <c r="G13" s="9">
        <v>3</v>
      </c>
    </row>
    <row r="14" spans="1:15" x14ac:dyDescent="0.3">
      <c r="A14" t="s">
        <v>121</v>
      </c>
      <c r="B14" s="10" t="s">
        <v>120</v>
      </c>
      <c r="C14" t="s">
        <v>73</v>
      </c>
      <c r="E14" t="s">
        <v>9</v>
      </c>
      <c r="F14" t="str" cm="1">
        <f t="array" ref="F14">_xlfn.LET(_xlpm.res,MIN(_xlfn.MAP(_xlfn.TEXTSPLIT(_xlfn.CONCAT(C14,",",D14),",",,TRUE),_xlfn.LAMBDA(_xlpm.cnumber,_xlfn.IFNA(_xlfn.XLOOKUP(_xlfn.XLOOKUP(_xlpm.cnumber,'KUSSS DUMP'!D$2:D903,'KUSSS DUMP'!C$2:C903),Grade,Number,"Not found"),10)))),IF(_xlpm.res=10,"Not found",_xlpm.res))</f>
        <v>Not found</v>
      </c>
      <c r="G14" s="9">
        <v>1.5</v>
      </c>
    </row>
    <row r="15" spans="1:15" x14ac:dyDescent="0.3">
      <c r="A15" t="s">
        <v>123</v>
      </c>
      <c r="B15" s="10" t="s">
        <v>122</v>
      </c>
      <c r="C15" t="s">
        <v>77</v>
      </c>
      <c r="E15" t="s">
        <v>9</v>
      </c>
      <c r="F15" t="str" cm="1">
        <f t="array" ref="F15">_xlfn.LET(_xlpm.res,MIN(_xlfn.MAP(_xlfn.TEXTSPLIT(_xlfn.CONCAT(C15,",",D15),",",,TRUE),_xlfn.LAMBDA(_xlpm.cnumber,_xlfn.IFNA(_xlfn.XLOOKUP(_xlfn.XLOOKUP(_xlpm.cnumber,'KUSSS DUMP'!D$2:D904,'KUSSS DUMP'!C$2:C904),Grade,Number,"Not found"),10)))),IF(_xlpm.res=10,"Not found",_xlpm.res))</f>
        <v>Not found</v>
      </c>
      <c r="G15" s="9">
        <v>3</v>
      </c>
    </row>
    <row r="16" spans="1:15" x14ac:dyDescent="0.3">
      <c r="A16" t="s">
        <v>125</v>
      </c>
      <c r="B16" s="10" t="s">
        <v>124</v>
      </c>
      <c r="C16" t="s">
        <v>65</v>
      </c>
      <c r="E16" t="s">
        <v>9</v>
      </c>
      <c r="F16" t="str" cm="1">
        <f t="array" ref="F16">_xlfn.LET(_xlpm.res,MIN(_xlfn.MAP(_xlfn.TEXTSPLIT(_xlfn.CONCAT(C16,",",D16),",",,TRUE),_xlfn.LAMBDA(_xlpm.cnumber,_xlfn.IFNA(_xlfn.XLOOKUP(_xlfn.XLOOKUP(_xlpm.cnumber,'KUSSS DUMP'!D$2:D905,'KUSSS DUMP'!C$2:C905),Grade,Number,"Not found"),10)))),IF(_xlpm.res=10,"Not found",_xlpm.res))</f>
        <v>Not found</v>
      </c>
      <c r="G16" s="9">
        <v>3</v>
      </c>
    </row>
    <row r="17" spans="1:7" x14ac:dyDescent="0.3">
      <c r="A17" t="s">
        <v>127</v>
      </c>
      <c r="B17" s="10" t="s">
        <v>126</v>
      </c>
      <c r="C17" t="s">
        <v>64</v>
      </c>
      <c r="E17" t="s">
        <v>9</v>
      </c>
      <c r="F17" t="str" cm="1">
        <f t="array" ref="F17">_xlfn.LET(_xlpm.res,MIN(_xlfn.MAP(_xlfn.TEXTSPLIT(_xlfn.CONCAT(C17,",",D17),",",,TRUE),_xlfn.LAMBDA(_xlpm.cnumber,_xlfn.IFNA(_xlfn.XLOOKUP(_xlfn.XLOOKUP(_xlpm.cnumber,'KUSSS DUMP'!D$2:D906,'KUSSS DUMP'!C$2:C906),Grade,Number,"Not found"),10)))),IF(_xlpm.res=10,"Not found",_xlpm.res))</f>
        <v>Not found</v>
      </c>
      <c r="G17" s="9">
        <v>3</v>
      </c>
    </row>
    <row r="19" spans="1:7" x14ac:dyDescent="0.3">
      <c r="A19" t="s">
        <v>129</v>
      </c>
      <c r="B19" s="10" t="s">
        <v>128</v>
      </c>
      <c r="C19" t="s">
        <v>69</v>
      </c>
      <c r="E19" t="s">
        <v>10</v>
      </c>
      <c r="F19" t="str" cm="1">
        <f t="array" ref="F19">_xlfn.LET(_xlpm.res,MIN(_xlfn.MAP(_xlfn.TEXTSPLIT(_xlfn.CONCAT(C19,",",D19),",",,TRUE),_xlfn.LAMBDA(_xlpm.cnumber,_xlfn.IFNA(_xlfn.XLOOKUP(_xlfn.XLOOKUP(_xlpm.cnumber,'KUSSS DUMP'!D$2:D908,'KUSSS DUMP'!C$2:C908),Grade,Number,"Not found"),10)))),IF(_xlpm.res=10,"Not found",_xlpm.res))</f>
        <v>Not found</v>
      </c>
      <c r="G19" s="9">
        <v>1.5</v>
      </c>
    </row>
    <row r="20" spans="1:7" x14ac:dyDescent="0.3">
      <c r="A20" t="s">
        <v>131</v>
      </c>
      <c r="B20" s="10" t="s">
        <v>130</v>
      </c>
      <c r="C20" t="s">
        <v>71</v>
      </c>
      <c r="E20" t="s">
        <v>10</v>
      </c>
      <c r="F20" t="str" cm="1">
        <f t="array" ref="F20">_xlfn.LET(_xlpm.res,MIN(_xlfn.MAP(_xlfn.TEXTSPLIT(_xlfn.CONCAT(C20,",",D20),",",,TRUE),_xlfn.LAMBDA(_xlpm.cnumber,_xlfn.IFNA(_xlfn.XLOOKUP(_xlfn.XLOOKUP(_xlpm.cnumber,'KUSSS DUMP'!D$2:D909,'KUSSS DUMP'!C$2:C909),Grade,Number,"Not found"),10)))),IF(_xlpm.res=10,"Not found",_xlpm.res))</f>
        <v>Not found</v>
      </c>
      <c r="G20" s="9">
        <v>3</v>
      </c>
    </row>
    <row r="21" spans="1:7" x14ac:dyDescent="0.3">
      <c r="A21" t="s">
        <v>133</v>
      </c>
      <c r="B21" s="10" t="s">
        <v>132</v>
      </c>
      <c r="C21" t="s">
        <v>134</v>
      </c>
      <c r="D21" t="s">
        <v>135</v>
      </c>
      <c r="E21" t="s">
        <v>10</v>
      </c>
      <c r="F21" t="str" cm="1">
        <f t="array" ref="F21">_xlfn.LET(_xlpm.res,MIN(_xlfn.MAP(_xlfn.TEXTSPLIT(_xlfn.CONCAT(C21,",",D21),",",,TRUE),_xlfn.LAMBDA(_xlpm.cnumber,_xlfn.IFNA(_xlfn.XLOOKUP(_xlfn.XLOOKUP(_xlpm.cnumber,'KUSSS DUMP'!D$2:D910,'KUSSS DUMP'!C$2:C910),Grade,Number,"Not found"),10)))),IF(_xlpm.res=10,"Not found",_xlpm.res))</f>
        <v>Not found</v>
      </c>
      <c r="G21" s="9">
        <v>1.5</v>
      </c>
    </row>
    <row r="22" spans="1:7" x14ac:dyDescent="0.3">
      <c r="A22" t="s">
        <v>137</v>
      </c>
      <c r="B22" s="10" t="s">
        <v>136</v>
      </c>
      <c r="C22" t="s">
        <v>138</v>
      </c>
      <c r="D22" t="s">
        <v>139</v>
      </c>
      <c r="E22" t="s">
        <v>10</v>
      </c>
      <c r="F22" t="str" cm="1">
        <f t="array" ref="F22">_xlfn.LET(_xlpm.res,MIN(_xlfn.MAP(_xlfn.TEXTSPLIT(_xlfn.CONCAT(C22,",",D22),",",,TRUE),_xlfn.LAMBDA(_xlpm.cnumber,_xlfn.IFNA(_xlfn.XLOOKUP(_xlfn.XLOOKUP(_xlpm.cnumber,'KUSSS DUMP'!D$2:D911,'KUSSS DUMP'!C$2:C911),Grade,Number,"Not found"),10)))),IF(_xlpm.res=10,"Not found",_xlpm.res))</f>
        <v>Not found</v>
      </c>
      <c r="G22" s="9">
        <v>3</v>
      </c>
    </row>
    <row r="23" spans="1:7" x14ac:dyDescent="0.3">
      <c r="A23" t="s">
        <v>141</v>
      </c>
      <c r="B23" s="10" t="s">
        <v>140</v>
      </c>
      <c r="C23" t="s">
        <v>85</v>
      </c>
      <c r="E23" t="s">
        <v>10</v>
      </c>
      <c r="F23" t="str" cm="1">
        <f t="array" ref="F23">_xlfn.LET(_xlpm.res,MIN(_xlfn.MAP(_xlfn.TEXTSPLIT(_xlfn.CONCAT(C23,",",D23),",",,TRUE),_xlfn.LAMBDA(_xlpm.cnumber,_xlfn.IFNA(_xlfn.XLOOKUP(_xlfn.XLOOKUP(_xlpm.cnumber,'KUSSS DUMP'!D$2:D912,'KUSSS DUMP'!C$2:C912),Grade,Number,"Not found"),10)))),IF(_xlpm.res=10,"Not found",_xlpm.res))</f>
        <v>Not found</v>
      </c>
      <c r="G23" s="9">
        <v>1.5</v>
      </c>
    </row>
    <row r="24" spans="1:7" x14ac:dyDescent="0.3">
      <c r="A24" t="s">
        <v>143</v>
      </c>
      <c r="B24" s="10" t="s">
        <v>142</v>
      </c>
      <c r="C24" t="s">
        <v>81</v>
      </c>
      <c r="E24" t="s">
        <v>10</v>
      </c>
      <c r="F24" t="str" cm="1">
        <f t="array" ref="F24">_xlfn.LET(_xlpm.res,MIN(_xlfn.MAP(_xlfn.TEXTSPLIT(_xlfn.CONCAT(C24,",",D24),",",,TRUE),_xlfn.LAMBDA(_xlpm.cnumber,_xlfn.IFNA(_xlfn.XLOOKUP(_xlfn.XLOOKUP(_xlpm.cnumber,'KUSSS DUMP'!D$2:D913,'KUSSS DUMP'!C$2:C913),Grade,Number,"Not found"),10)))),IF(_xlpm.res=10,"Not found",_xlpm.res))</f>
        <v>Not found</v>
      </c>
      <c r="G24" s="9">
        <v>3</v>
      </c>
    </row>
    <row r="25" spans="1:7" x14ac:dyDescent="0.3">
      <c r="A25" t="s">
        <v>145</v>
      </c>
      <c r="B25" s="10" t="s">
        <v>144</v>
      </c>
      <c r="C25" t="s">
        <v>62</v>
      </c>
      <c r="E25" t="s">
        <v>10</v>
      </c>
      <c r="F25" t="str" cm="1">
        <f t="array" ref="F25">_xlfn.LET(_xlpm.res,MIN(_xlfn.MAP(_xlfn.TEXTSPLIT(_xlfn.CONCAT(C25,",",D25),",",,TRUE),_xlfn.LAMBDA(_xlpm.cnumber,_xlfn.IFNA(_xlfn.XLOOKUP(_xlfn.XLOOKUP(_xlpm.cnumber,'KUSSS DUMP'!D$2:D914,'KUSSS DUMP'!C$2:C914),Grade,Number,"Not found"),10)))),IF(_xlpm.res=10,"Not found",_xlpm.res))</f>
        <v>Not found</v>
      </c>
      <c r="G25" s="9">
        <v>1.5</v>
      </c>
    </row>
    <row r="26" spans="1:7" x14ac:dyDescent="0.3">
      <c r="A26" t="s">
        <v>147</v>
      </c>
      <c r="B26" s="10" t="s">
        <v>146</v>
      </c>
      <c r="C26" t="s">
        <v>61</v>
      </c>
      <c r="E26" t="s">
        <v>10</v>
      </c>
      <c r="F26" t="str" cm="1">
        <f t="array" ref="F26">_xlfn.LET(_xlpm.res,MIN(_xlfn.MAP(_xlfn.TEXTSPLIT(_xlfn.CONCAT(C26,",",D26),",",,TRUE),_xlfn.LAMBDA(_xlpm.cnumber,_xlfn.IFNA(_xlfn.XLOOKUP(_xlfn.XLOOKUP(_xlpm.cnumber,'KUSSS DUMP'!D$2:D915,'KUSSS DUMP'!C$2:C915),Grade,Number,"Not found"),10)))),IF(_xlpm.res=10,"Not found",_xlpm.res))</f>
        <v>Not found</v>
      </c>
      <c r="G26" s="9">
        <v>4.5</v>
      </c>
    </row>
    <row r="28" spans="1:7" x14ac:dyDescent="0.3">
      <c r="A28" t="s">
        <v>149</v>
      </c>
      <c r="B28" s="10" t="s">
        <v>148</v>
      </c>
      <c r="C28" t="s">
        <v>84</v>
      </c>
      <c r="E28" t="s">
        <v>11</v>
      </c>
      <c r="F28" t="str" cm="1">
        <f t="array" ref="F28">_xlfn.LET(_xlpm.res,MIN(_xlfn.MAP(_xlfn.TEXTSPLIT(_xlfn.CONCAT(C28,",",D28),",",,TRUE),_xlfn.LAMBDA(_xlpm.cnumber,_xlfn.IFNA(_xlfn.XLOOKUP(_xlfn.XLOOKUP(_xlpm.cnumber,'KUSSS DUMP'!D$2:D917,'KUSSS DUMP'!C$2:C917),Grade,Number,"Not found"),10)))),IF(_xlpm.res=10,"Not found",_xlpm.res))</f>
        <v>Not found</v>
      </c>
      <c r="G28" s="9">
        <v>1.5</v>
      </c>
    </row>
    <row r="29" spans="1:7" x14ac:dyDescent="0.3">
      <c r="A29" t="s">
        <v>151</v>
      </c>
      <c r="B29" s="10" t="s">
        <v>150</v>
      </c>
      <c r="C29" t="s">
        <v>79</v>
      </c>
      <c r="E29" t="s">
        <v>11</v>
      </c>
      <c r="F29" t="str" cm="1">
        <f t="array" ref="F29">_xlfn.LET(_xlpm.res,MIN(_xlfn.MAP(_xlfn.TEXTSPLIT(_xlfn.CONCAT(C29,",",D29),",",,TRUE),_xlfn.LAMBDA(_xlpm.cnumber,_xlfn.IFNA(_xlfn.XLOOKUP(_xlfn.XLOOKUP(_xlpm.cnumber,'KUSSS DUMP'!D$2:D918,'KUSSS DUMP'!C$2:C918),Grade,Number,"Not found"),10)))),IF(_xlpm.res=10,"Not found",_xlpm.res))</f>
        <v>Not found</v>
      </c>
      <c r="G29" s="9">
        <v>3</v>
      </c>
    </row>
    <row r="30" spans="1:7" x14ac:dyDescent="0.3">
      <c r="A30" t="s">
        <v>153</v>
      </c>
      <c r="B30" s="10" t="s">
        <v>152</v>
      </c>
      <c r="C30" t="s">
        <v>50</v>
      </c>
      <c r="E30" t="s">
        <v>11</v>
      </c>
      <c r="F30" t="str" cm="1">
        <f t="array" ref="F30">_xlfn.LET(_xlpm.res,MIN(_xlfn.MAP(_xlfn.TEXTSPLIT(_xlfn.CONCAT(C30,",",D30),",",,TRUE),_xlfn.LAMBDA(_xlpm.cnumber,_xlfn.IFNA(_xlfn.XLOOKUP(_xlfn.XLOOKUP(_xlpm.cnumber,'KUSSS DUMP'!D$2:D919,'KUSSS DUMP'!C$2:C919),Grade,Number,"Not found"),10)))),IF(_xlpm.res=10,"Not found",_xlpm.res))</f>
        <v>Not found</v>
      </c>
      <c r="G30" s="9">
        <v>1.5</v>
      </c>
    </row>
    <row r="31" spans="1:7" x14ac:dyDescent="0.3">
      <c r="A31" t="s">
        <v>155</v>
      </c>
      <c r="B31" s="10" t="s">
        <v>154</v>
      </c>
      <c r="C31" t="s">
        <v>58</v>
      </c>
      <c r="E31" t="s">
        <v>11</v>
      </c>
      <c r="F31" t="str" cm="1">
        <f t="array" ref="F31">_xlfn.LET(_xlpm.res,MIN(_xlfn.MAP(_xlfn.TEXTSPLIT(_xlfn.CONCAT(C31,",",D31),",",,TRUE),_xlfn.LAMBDA(_xlpm.cnumber,_xlfn.IFNA(_xlfn.XLOOKUP(_xlfn.XLOOKUP(_xlpm.cnumber,'KUSSS DUMP'!D$2:D920,'KUSSS DUMP'!C$2:C920),Grade,Number,"Not found"),10)))),IF(_xlpm.res=10,"Not found",_xlpm.res))</f>
        <v>Not found</v>
      </c>
      <c r="G31" s="9">
        <v>3</v>
      </c>
    </row>
    <row r="32" spans="1:7" x14ac:dyDescent="0.3">
      <c r="A32" t="s">
        <v>457</v>
      </c>
      <c r="B32" s="10" t="s">
        <v>458</v>
      </c>
      <c r="C32" t="s">
        <v>456</v>
      </c>
      <c r="E32" t="s">
        <v>11</v>
      </c>
      <c r="F32" t="str" cm="1">
        <f t="array" ref="F32">_xlfn.LET(_xlpm.res,MIN(_xlfn.MAP(_xlfn.TEXTSPLIT(_xlfn.CONCAT(C32,",",D32),",",,TRUE),_xlfn.LAMBDA(_xlpm.cnumber,_xlfn.IFNA(_xlfn.XLOOKUP(_xlfn.XLOOKUP(_xlpm.cnumber,'KUSSS DUMP'!D$2:D921,'KUSSS DUMP'!C$2:C921),Grade,Number,"Not found"),10)))),IF(_xlpm.res=10,"Not found",_xlpm.res))</f>
        <v>Not found</v>
      </c>
      <c r="G32" s="9">
        <v>3</v>
      </c>
    </row>
    <row r="33" spans="1:7" x14ac:dyDescent="0.3">
      <c r="A33" t="s">
        <v>157</v>
      </c>
      <c r="B33" s="10" t="s">
        <v>156</v>
      </c>
      <c r="C33" t="s">
        <v>36</v>
      </c>
      <c r="E33" t="s">
        <v>11</v>
      </c>
      <c r="F33" t="str" cm="1">
        <f t="array" ref="F33">_xlfn.LET(_xlpm.res,MIN(_xlfn.MAP(_xlfn.TEXTSPLIT(_xlfn.CONCAT(C33,",",D33),",",,TRUE),_xlfn.LAMBDA(_xlpm.cnumber,_xlfn.IFNA(_xlfn.XLOOKUP(_xlfn.XLOOKUP(_xlpm.cnumber,'KUSSS DUMP'!D$2:D921,'KUSSS DUMP'!C$2:C921),Grade,Number,"Not found"),10)))),IF(_xlpm.res=10,"Not found",_xlpm.res))</f>
        <v>Not found</v>
      </c>
      <c r="G33" s="9">
        <v>1.5</v>
      </c>
    </row>
    <row r="34" spans="1:7" x14ac:dyDescent="0.3">
      <c r="A34" t="s">
        <v>159</v>
      </c>
      <c r="B34" s="10" t="s">
        <v>158</v>
      </c>
      <c r="C34" t="s">
        <v>34</v>
      </c>
      <c r="E34" t="s">
        <v>11</v>
      </c>
      <c r="F34" t="str" cm="1">
        <f t="array" ref="F34">_xlfn.LET(_xlpm.res,MIN(_xlfn.MAP(_xlfn.TEXTSPLIT(_xlfn.CONCAT(C34,",",D34),",",,TRUE),_xlfn.LAMBDA(_xlpm.cnumber,_xlfn.IFNA(_xlfn.XLOOKUP(_xlfn.XLOOKUP(_xlpm.cnumber,'KUSSS DUMP'!D$2:D922,'KUSSS DUMP'!C$2:C922),Grade,Number,"Not found"),10)))),IF(_xlpm.res=10,"Not found",_xlpm.res))</f>
        <v>Not found</v>
      </c>
      <c r="G34" s="9">
        <v>3</v>
      </c>
    </row>
    <row r="35" spans="1:7" x14ac:dyDescent="0.3">
      <c r="A35" t="s">
        <v>161</v>
      </c>
      <c r="B35" s="10" t="s">
        <v>160</v>
      </c>
      <c r="C35" t="s">
        <v>86</v>
      </c>
      <c r="E35" t="s">
        <v>11</v>
      </c>
      <c r="F35" t="str" cm="1">
        <f t="array" ref="F35">_xlfn.LET(_xlpm.res,MIN(_xlfn.MAP(_xlfn.TEXTSPLIT(_xlfn.CONCAT(C35,",",D35),",",,TRUE),_xlfn.LAMBDA(_xlpm.cnumber,_xlfn.IFNA(_xlfn.XLOOKUP(_xlfn.XLOOKUP(_xlpm.cnumber,'KUSSS DUMP'!D$2:D923,'KUSSS DUMP'!C$2:C923),Grade,Number,"Not found"),10)))),IF(_xlpm.res=10,"Not found",_xlpm.res))</f>
        <v>Not found</v>
      </c>
      <c r="G35" s="9">
        <v>3</v>
      </c>
    </row>
    <row r="36" spans="1:7" x14ac:dyDescent="0.3">
      <c r="A36" t="s">
        <v>163</v>
      </c>
      <c r="B36" s="10" t="s">
        <v>162</v>
      </c>
      <c r="C36" t="s">
        <v>83</v>
      </c>
      <c r="E36" t="s">
        <v>11</v>
      </c>
      <c r="F36" t="str" cm="1">
        <f t="array" ref="F36">_xlfn.LET(_xlpm.res,MIN(_xlfn.MAP(_xlfn.TEXTSPLIT(_xlfn.CONCAT(C36,",",D36),",",,TRUE),_xlfn.LAMBDA(_xlpm.cnumber,_xlfn.IFNA(_xlfn.XLOOKUP(_xlfn.XLOOKUP(_xlpm.cnumber,'KUSSS DUMP'!D$2:D924,'KUSSS DUMP'!C$2:C924),Grade,Number,"Not found"),10)))),IF(_xlpm.res=10,"Not found",_xlpm.res))</f>
        <v>Not found</v>
      </c>
      <c r="G36" s="9">
        <v>3</v>
      </c>
    </row>
    <row r="37" spans="1:7" x14ac:dyDescent="0.3">
      <c r="A37" t="s">
        <v>165</v>
      </c>
      <c r="B37" s="10" t="s">
        <v>164</v>
      </c>
      <c r="C37" t="s">
        <v>82</v>
      </c>
      <c r="E37" t="s">
        <v>11</v>
      </c>
      <c r="F37" t="str" cm="1">
        <f t="array" ref="F37">_xlfn.LET(_xlpm.res,MIN(_xlfn.MAP(_xlfn.TEXTSPLIT(_xlfn.CONCAT(C37,",",D37),",",,TRUE),_xlfn.LAMBDA(_xlpm.cnumber,_xlfn.IFNA(_xlfn.XLOOKUP(_xlfn.XLOOKUP(_xlpm.cnumber,'KUSSS DUMP'!D$2:D925,'KUSSS DUMP'!C$2:C925),Grade,Number,"Not found"),10)))),IF(_xlpm.res=10,"Not found",_xlpm.res))</f>
        <v>Not found</v>
      </c>
      <c r="G37" s="9">
        <v>3</v>
      </c>
    </row>
    <row r="38" spans="1:7" x14ac:dyDescent="0.3">
      <c r="A38" t="s">
        <v>167</v>
      </c>
      <c r="B38" s="10" t="s">
        <v>166</v>
      </c>
      <c r="C38" t="s">
        <v>87</v>
      </c>
      <c r="E38" t="s">
        <v>11</v>
      </c>
      <c r="F38" t="str" cm="1">
        <f t="array" ref="F38">_xlfn.LET(_xlpm.res,MIN(_xlfn.MAP(_xlfn.TEXTSPLIT(_xlfn.CONCAT(C38,",",D38),",",,TRUE),_xlfn.LAMBDA(_xlpm.cnumber,_xlfn.IFNA(_xlfn.XLOOKUP(_xlfn.XLOOKUP(_xlpm.cnumber,'KUSSS DUMP'!D$2:D926,'KUSSS DUMP'!C$2:C926),Grade,Number,"Not found"),10)))),IF(_xlpm.res=10,"Not found",_xlpm.res))</f>
        <v>Not found</v>
      </c>
      <c r="G38" s="9">
        <v>3</v>
      </c>
    </row>
    <row r="39" spans="1:7" x14ac:dyDescent="0.3">
      <c r="A39" t="s">
        <v>169</v>
      </c>
      <c r="B39" s="10" t="s">
        <v>168</v>
      </c>
      <c r="C39" t="s">
        <v>170</v>
      </c>
      <c r="D39" t="s">
        <v>39</v>
      </c>
      <c r="E39" t="s">
        <v>11</v>
      </c>
      <c r="F39" t="str" cm="1">
        <f t="array" ref="F39">_xlfn.LET(_xlpm.res,MIN(_xlfn.MAP(_xlfn.TEXTSPLIT(_xlfn.CONCAT(C39,",",D39),",",,TRUE),_xlfn.LAMBDA(_xlpm.cnumber,_xlfn.IFNA(_xlfn.XLOOKUP(_xlfn.XLOOKUP(_xlpm.cnumber,'KUSSS DUMP'!D$2:D927,'KUSSS DUMP'!C$2:C927),Grade,Number,"Not found"),10)))),IF(_xlpm.res=10,"Not found",_xlpm.res))</f>
        <v>Not found</v>
      </c>
      <c r="G39" s="9">
        <v>1.5</v>
      </c>
    </row>
    <row r="40" spans="1:7" x14ac:dyDescent="0.3">
      <c r="A40" t="s">
        <v>172</v>
      </c>
      <c r="B40" s="10" t="s">
        <v>171</v>
      </c>
      <c r="C40" t="s">
        <v>173</v>
      </c>
      <c r="D40" t="s">
        <v>39</v>
      </c>
      <c r="E40" t="s">
        <v>11</v>
      </c>
      <c r="F40" t="str" cm="1">
        <f t="array" ref="F40">_xlfn.LET(_xlpm.res,MIN(_xlfn.MAP(_xlfn.TEXTSPLIT(_xlfn.CONCAT(C40,",",D40),",",,TRUE),_xlfn.LAMBDA(_xlpm.cnumber,_xlfn.IFNA(_xlfn.XLOOKUP(_xlfn.XLOOKUP(_xlpm.cnumber,'KUSSS DUMP'!D$2:D928,'KUSSS DUMP'!C$2:C928),Grade,Number,"Not found"),10)))),IF(_xlpm.res=10,"Not found",_xlpm.res))</f>
        <v>Not found</v>
      </c>
      <c r="G40" s="9">
        <v>1.5</v>
      </c>
    </row>
    <row r="42" spans="1:7" x14ac:dyDescent="0.3">
      <c r="A42" t="s">
        <v>175</v>
      </c>
      <c r="B42" s="10" t="s">
        <v>174</v>
      </c>
      <c r="C42" t="s">
        <v>176</v>
      </c>
      <c r="D42" t="s">
        <v>66</v>
      </c>
      <c r="E42" t="s">
        <v>12</v>
      </c>
      <c r="F42" t="str" cm="1">
        <f t="array" ref="F42">_xlfn.LET(_xlpm.res,MIN(_xlfn.MAP(_xlfn.TEXTSPLIT(_xlfn.CONCAT(C42,",",D42),",",,TRUE),_xlfn.LAMBDA(_xlpm.cnumber,_xlfn.IFNA(_xlfn.XLOOKUP(_xlfn.XLOOKUP(_xlpm.cnumber,'KUSSS DUMP'!D$2:D930,'KUSSS DUMP'!C$2:C930),Grade,Number,"Not found"),10)))),IF(_xlpm.res=10,"Not found",_xlpm.res))</f>
        <v>Not found</v>
      </c>
      <c r="G42" s="9">
        <v>1.5</v>
      </c>
    </row>
    <row r="43" spans="1:7" x14ac:dyDescent="0.3">
      <c r="A43" t="s">
        <v>178</v>
      </c>
      <c r="B43" s="10" t="s">
        <v>177</v>
      </c>
      <c r="C43" t="s">
        <v>67</v>
      </c>
      <c r="D43" t="s">
        <v>179</v>
      </c>
      <c r="E43" t="s">
        <v>12</v>
      </c>
      <c r="F43" t="str" cm="1">
        <f t="array" ref="F43">_xlfn.LET(_xlpm.res,MIN(_xlfn.MAP(_xlfn.TEXTSPLIT(_xlfn.CONCAT(C43,",",D43),",",,TRUE),_xlfn.LAMBDA(_xlpm.cnumber,_xlfn.IFNA(_xlfn.XLOOKUP(_xlfn.XLOOKUP(_xlpm.cnumber,'KUSSS DUMP'!D$2:D931,'KUSSS DUMP'!C$2:C931),Grade,Number,"Not found"),10)))),IF(_xlpm.res=10,"Not found",_xlpm.res))</f>
        <v>Not found</v>
      </c>
      <c r="G43" s="9">
        <v>3</v>
      </c>
    </row>
    <row r="44" spans="1:7" x14ac:dyDescent="0.3">
      <c r="A44" t="s">
        <v>181</v>
      </c>
      <c r="B44" s="10" t="s">
        <v>180</v>
      </c>
      <c r="C44" t="s">
        <v>182</v>
      </c>
      <c r="D44" t="s">
        <v>38</v>
      </c>
      <c r="E44" t="s">
        <v>12</v>
      </c>
      <c r="F44" t="str" cm="1">
        <f t="array" ref="F44">_xlfn.LET(_xlpm.res,MIN(_xlfn.MAP(_xlfn.TEXTSPLIT(_xlfn.CONCAT(C44,",",D44),",",,TRUE),_xlfn.LAMBDA(_xlpm.cnumber,_xlfn.IFNA(_xlfn.XLOOKUP(_xlfn.XLOOKUP(_xlpm.cnumber,'KUSSS DUMP'!D$2:D932,'KUSSS DUMP'!C$2:C932),Grade,Number,"Not found"),10)))),IF(_xlpm.res=10,"Not found",_xlpm.res))</f>
        <v>Not found</v>
      </c>
      <c r="G44" s="9">
        <v>3</v>
      </c>
    </row>
    <row r="45" spans="1:7" x14ac:dyDescent="0.3">
      <c r="A45" t="s">
        <v>184</v>
      </c>
      <c r="B45" s="10" t="s">
        <v>183</v>
      </c>
      <c r="C45" t="s">
        <v>185</v>
      </c>
      <c r="D45" t="s">
        <v>35</v>
      </c>
      <c r="E45" t="s">
        <v>12</v>
      </c>
      <c r="F45" t="str" cm="1">
        <f t="array" ref="F45">_xlfn.LET(_xlpm.res,MIN(_xlfn.MAP(_xlfn.TEXTSPLIT(_xlfn.CONCAT(C45,",",D45),",",,TRUE),_xlfn.LAMBDA(_xlpm.cnumber,_xlfn.IFNA(_xlfn.XLOOKUP(_xlfn.XLOOKUP(_xlpm.cnumber,'KUSSS DUMP'!D$2:D933,'KUSSS DUMP'!C$2:C933),Grade,Number,"Not found"),10)))),IF(_xlpm.res=10,"Not found",_xlpm.res))</f>
        <v>Not found</v>
      </c>
      <c r="G45" s="9">
        <v>3</v>
      </c>
    </row>
    <row r="46" spans="1:7" x14ac:dyDescent="0.3">
      <c r="A46" t="s">
        <v>187</v>
      </c>
      <c r="B46" s="10" t="s">
        <v>186</v>
      </c>
      <c r="C46" t="s">
        <v>188</v>
      </c>
      <c r="D46" t="s">
        <v>54</v>
      </c>
      <c r="E46" t="s">
        <v>12</v>
      </c>
      <c r="F46" t="str" cm="1">
        <f t="array" ref="F46">_xlfn.LET(_xlpm.res,MIN(_xlfn.MAP(_xlfn.TEXTSPLIT(_xlfn.CONCAT(C46,",",D46),",",,TRUE),_xlfn.LAMBDA(_xlpm.cnumber,_xlfn.IFNA(_xlfn.XLOOKUP(_xlfn.XLOOKUP(_xlpm.cnumber,'KUSSS DUMP'!D$2:D934,'KUSSS DUMP'!C$2:C934),Grade,Number,"Not found"),10)))),IF(_xlpm.res=10,"Not found",_xlpm.res))</f>
        <v>Not found</v>
      </c>
      <c r="G46" s="9">
        <v>1.5</v>
      </c>
    </row>
    <row r="47" spans="1:7" x14ac:dyDescent="0.3">
      <c r="A47" t="s">
        <v>190</v>
      </c>
      <c r="B47" s="10" t="s">
        <v>189</v>
      </c>
      <c r="C47" t="s">
        <v>191</v>
      </c>
      <c r="D47" t="s">
        <v>55</v>
      </c>
      <c r="E47" t="s">
        <v>12</v>
      </c>
      <c r="F47" t="str" cm="1">
        <f t="array" ref="F47">_xlfn.LET(_xlpm.res,MIN(_xlfn.MAP(_xlfn.TEXTSPLIT(_xlfn.CONCAT(C47,",",D47),",",,TRUE),_xlfn.LAMBDA(_xlpm.cnumber,_xlfn.IFNA(_xlfn.XLOOKUP(_xlfn.XLOOKUP(_xlpm.cnumber,'KUSSS DUMP'!D$2:D935,'KUSSS DUMP'!C$2:C935),Grade,Number,"Not found"),10)))),IF(_xlpm.res=10,"Not found",_xlpm.res))</f>
        <v>Not found</v>
      </c>
      <c r="G47" s="9">
        <v>3</v>
      </c>
    </row>
    <row r="48" spans="1:7" x14ac:dyDescent="0.3">
      <c r="A48" t="s">
        <v>193</v>
      </c>
      <c r="B48" s="10" t="s">
        <v>192</v>
      </c>
      <c r="C48" t="s">
        <v>41</v>
      </c>
      <c r="E48" t="s">
        <v>12</v>
      </c>
      <c r="F48" t="str" cm="1">
        <f t="array" ref="F48">_xlfn.LET(_xlpm.res,MIN(_xlfn.MAP(_xlfn.TEXTSPLIT(_xlfn.CONCAT(C48,",",D48),",",,TRUE),_xlfn.LAMBDA(_xlpm.cnumber,_xlfn.IFNA(_xlfn.XLOOKUP(_xlfn.XLOOKUP(_xlpm.cnumber,'KUSSS DUMP'!D$2:D936,'KUSSS DUMP'!C$2:C936),Grade,Number,"Not found"),10)))),IF(_xlpm.res=10,"Not found",_xlpm.res))</f>
        <v>Not found</v>
      </c>
      <c r="G48" s="9">
        <v>1.5</v>
      </c>
    </row>
    <row r="49" spans="1:7" x14ac:dyDescent="0.3">
      <c r="A49" t="s">
        <v>195</v>
      </c>
      <c r="B49" s="10" t="s">
        <v>194</v>
      </c>
      <c r="C49" t="s">
        <v>45</v>
      </c>
      <c r="E49" t="s">
        <v>12</v>
      </c>
      <c r="F49" t="str" cm="1">
        <f t="array" ref="F49">_xlfn.LET(_xlpm.res,MIN(_xlfn.MAP(_xlfn.TEXTSPLIT(_xlfn.CONCAT(C49,",",D49),",",,TRUE),_xlfn.LAMBDA(_xlpm.cnumber,_xlfn.IFNA(_xlfn.XLOOKUP(_xlfn.XLOOKUP(_xlpm.cnumber,'KUSSS DUMP'!D$2:D937,'KUSSS DUMP'!C$2:C937),Grade,Number,"Not found"),10)))),IF(_xlpm.res=10,"Not found",_xlpm.res))</f>
        <v>Not found</v>
      </c>
      <c r="G49" s="9">
        <v>3</v>
      </c>
    </row>
    <row r="50" spans="1:7" x14ac:dyDescent="0.3">
      <c r="A50" t="s">
        <v>197</v>
      </c>
      <c r="B50" s="10" t="s">
        <v>196</v>
      </c>
      <c r="C50" t="s">
        <v>63</v>
      </c>
      <c r="E50" t="s">
        <v>12</v>
      </c>
      <c r="F50" t="str" cm="1">
        <f t="array" ref="F50">_xlfn.LET(_xlpm.res,MIN(_xlfn.MAP(_xlfn.TEXTSPLIT(_xlfn.CONCAT(C50,",",D50),",",,TRUE),_xlfn.LAMBDA(_xlpm.cnumber,_xlfn.IFNA(_xlfn.XLOOKUP(_xlfn.XLOOKUP(_xlpm.cnumber,'KUSSS DUMP'!D$2:D938,'KUSSS DUMP'!C$2:C938),Grade,Number,"Not found"),10)))),IF(_xlpm.res=10,"Not found",_xlpm.res))</f>
        <v>Not found</v>
      </c>
      <c r="G50" s="9">
        <v>1.5</v>
      </c>
    </row>
    <row r="51" spans="1:7" x14ac:dyDescent="0.3">
      <c r="A51" t="s">
        <v>199</v>
      </c>
      <c r="B51" s="10" t="s">
        <v>198</v>
      </c>
      <c r="C51" t="s">
        <v>68</v>
      </c>
      <c r="E51" t="s">
        <v>12</v>
      </c>
      <c r="F51" t="str" cm="1">
        <f t="array" ref="F51">_xlfn.LET(_xlpm.res,MIN(_xlfn.MAP(_xlfn.TEXTSPLIT(_xlfn.CONCAT(C51,",",D51),",",,TRUE),_xlfn.LAMBDA(_xlpm.cnumber,_xlfn.IFNA(_xlfn.XLOOKUP(_xlfn.XLOOKUP(_xlpm.cnumber,'KUSSS DUMP'!D$2:D939,'KUSSS DUMP'!C$2:C939),Grade,Number,"Not found"),10)))),IF(_xlpm.res=10,"Not found",_xlpm.res))</f>
        <v>Not found</v>
      </c>
      <c r="G51" s="9">
        <v>3</v>
      </c>
    </row>
    <row r="53" spans="1:7" x14ac:dyDescent="0.3">
      <c r="A53" t="s">
        <v>201</v>
      </c>
      <c r="B53" s="10" t="s">
        <v>200</v>
      </c>
      <c r="C53" t="s">
        <v>32</v>
      </c>
      <c r="E53" t="s">
        <v>13</v>
      </c>
      <c r="F53" t="str" cm="1">
        <f t="array" ref="F53">_xlfn.LET(_xlpm.res,MIN(_xlfn.MAP(_xlfn.TEXTSPLIT(_xlfn.CONCAT(C53,",",D53),",",,TRUE),_xlfn.LAMBDA(_xlpm.cnumber,_xlfn.IFNA(_xlfn.XLOOKUP(_xlfn.XLOOKUP(_xlpm.cnumber,'KUSSS DUMP'!D$2:D941,'KUSSS DUMP'!C$2:C941),Grade,Number,"Not found"),10)))),IF(_xlpm.res=10,"Not found",_xlpm.res))</f>
        <v>Not found</v>
      </c>
      <c r="G53" s="9">
        <v>1.5</v>
      </c>
    </row>
    <row r="54" spans="1:7" x14ac:dyDescent="0.3">
      <c r="A54" t="s">
        <v>203</v>
      </c>
      <c r="B54" s="10" t="s">
        <v>202</v>
      </c>
      <c r="C54" t="s">
        <v>37</v>
      </c>
      <c r="E54" t="s">
        <v>13</v>
      </c>
      <c r="F54" t="str" cm="1">
        <f t="array" ref="F54">_xlfn.LET(_xlpm.res,MIN(_xlfn.MAP(_xlfn.TEXTSPLIT(_xlfn.CONCAT(C54,",",D54),",",,TRUE),_xlfn.LAMBDA(_xlpm.cnumber,_xlfn.IFNA(_xlfn.XLOOKUP(_xlfn.XLOOKUP(_xlpm.cnumber,'KUSSS DUMP'!D$2:D942,'KUSSS DUMP'!C$2:C942),Grade,Number,"Not found"),10)))),IF(_xlpm.res=10,"Not found",_xlpm.res))</f>
        <v>Not found</v>
      </c>
      <c r="G54" s="9">
        <v>3</v>
      </c>
    </row>
    <row r="55" spans="1:7" x14ac:dyDescent="0.3">
      <c r="A55" t="s">
        <v>205</v>
      </c>
      <c r="B55" s="10" t="s">
        <v>204</v>
      </c>
      <c r="C55" t="s">
        <v>43</v>
      </c>
      <c r="E55" t="s">
        <v>13</v>
      </c>
      <c r="F55" t="str" cm="1">
        <f t="array" ref="F55">_xlfn.LET(_xlpm.res,MIN(_xlfn.MAP(_xlfn.TEXTSPLIT(_xlfn.CONCAT(C55,",",D55),",",,TRUE),_xlfn.LAMBDA(_xlpm.cnumber,_xlfn.IFNA(_xlfn.XLOOKUP(_xlfn.XLOOKUP(_xlpm.cnumber,'KUSSS DUMP'!D$2:D943,'KUSSS DUMP'!C$2:C943),Grade,Number,"Not found"),10)))),IF(_xlpm.res=10,"Not found",_xlpm.res))</f>
        <v>Not found</v>
      </c>
      <c r="G55" s="9">
        <v>1.5</v>
      </c>
    </row>
    <row r="56" spans="1:7" x14ac:dyDescent="0.3">
      <c r="A56" t="s">
        <v>207</v>
      </c>
      <c r="B56" s="10" t="s">
        <v>206</v>
      </c>
      <c r="C56" t="s">
        <v>44</v>
      </c>
      <c r="E56" t="s">
        <v>13</v>
      </c>
      <c r="F56" t="str" cm="1">
        <f t="array" ref="F56">_xlfn.LET(_xlpm.res,MIN(_xlfn.MAP(_xlfn.TEXTSPLIT(_xlfn.CONCAT(C56,",",D56),",",,TRUE),_xlfn.LAMBDA(_xlpm.cnumber,_xlfn.IFNA(_xlfn.XLOOKUP(_xlfn.XLOOKUP(_xlpm.cnumber,'KUSSS DUMP'!D$2:D944,'KUSSS DUMP'!C$2:C944),Grade,Number,"Not found"),10)))),IF(_xlpm.res=10,"Not found",_xlpm.res))</f>
        <v>Not found</v>
      </c>
      <c r="G56" s="9">
        <v>3</v>
      </c>
    </row>
    <row r="57" spans="1:7" x14ac:dyDescent="0.3">
      <c r="A57" t="s">
        <v>209</v>
      </c>
      <c r="B57" s="10" t="s">
        <v>208</v>
      </c>
      <c r="C57" t="s">
        <v>210</v>
      </c>
      <c r="D57" t="s">
        <v>74</v>
      </c>
      <c r="E57" t="s">
        <v>13</v>
      </c>
      <c r="F57" t="str" cm="1">
        <f t="array" ref="F57">_xlfn.LET(_xlpm.res,MIN(_xlfn.MAP(_xlfn.TEXTSPLIT(_xlfn.CONCAT(C57,",",D57),",",,TRUE),_xlfn.LAMBDA(_xlpm.cnumber,_xlfn.IFNA(_xlfn.XLOOKUP(_xlfn.XLOOKUP(_xlpm.cnumber,'KUSSS DUMP'!D$2:D945,'KUSSS DUMP'!C$2:C945),Grade,Number,"Not found"),10)))),IF(_xlpm.res=10,"Not found",_xlpm.res))</f>
        <v>Not found</v>
      </c>
      <c r="G57" s="9">
        <v>3</v>
      </c>
    </row>
    <row r="58" spans="1:7" x14ac:dyDescent="0.3">
      <c r="A58" t="s">
        <v>212</v>
      </c>
      <c r="B58" s="10" t="s">
        <v>211</v>
      </c>
      <c r="C58" t="s">
        <v>213</v>
      </c>
      <c r="D58" t="s">
        <v>76</v>
      </c>
      <c r="E58" t="s">
        <v>13</v>
      </c>
      <c r="F58" t="str" cm="1">
        <f t="array" ref="F58">_xlfn.LET(_xlpm.res,MIN(_xlfn.MAP(_xlfn.TEXTSPLIT(_xlfn.CONCAT(C58,",",D58),",",,TRUE),_xlfn.LAMBDA(_xlpm.cnumber,_xlfn.IFNA(_xlfn.XLOOKUP(_xlfn.XLOOKUP(_xlpm.cnumber,'KUSSS DUMP'!D$2:D946,'KUSSS DUMP'!C$2:C946),Grade,Number,"Not found"),10)))),IF(_xlpm.res=10,"Not found",_xlpm.res))</f>
        <v>Not found</v>
      </c>
      <c r="G58" s="9">
        <v>3</v>
      </c>
    </row>
    <row r="59" spans="1:7" x14ac:dyDescent="0.3">
      <c r="A59" t="s">
        <v>215</v>
      </c>
      <c r="B59" s="10" t="s">
        <v>214</v>
      </c>
      <c r="C59" t="s">
        <v>216</v>
      </c>
      <c r="D59" t="s">
        <v>59</v>
      </c>
      <c r="E59" t="s">
        <v>13</v>
      </c>
      <c r="F59" t="str" cm="1">
        <f t="array" ref="F59">_xlfn.LET(_xlpm.res,MIN(_xlfn.MAP(_xlfn.TEXTSPLIT(_xlfn.CONCAT(C59,",",D59),",",,TRUE),_xlfn.LAMBDA(_xlpm.cnumber,_xlfn.IFNA(_xlfn.XLOOKUP(_xlfn.XLOOKUP(_xlpm.cnumber,'KUSSS DUMP'!D$2:D947,'KUSSS DUMP'!C$2:C947),Grade,Number,"Not found"),10)))),IF(_xlpm.res=10,"Not found",_xlpm.res))</f>
        <v>Not found</v>
      </c>
      <c r="G59" s="9">
        <v>1.5</v>
      </c>
    </row>
    <row r="60" spans="1:7" x14ac:dyDescent="0.3">
      <c r="A60" t="s">
        <v>218</v>
      </c>
      <c r="B60" s="10" t="s">
        <v>217</v>
      </c>
      <c r="C60" t="s">
        <v>219</v>
      </c>
      <c r="D60" t="s">
        <v>57</v>
      </c>
      <c r="E60" t="s">
        <v>13</v>
      </c>
      <c r="F60" t="str" cm="1">
        <f t="array" ref="F60">_xlfn.LET(_xlpm.res,MIN(_xlfn.MAP(_xlfn.TEXTSPLIT(_xlfn.CONCAT(C60,",",D60),",",,TRUE),_xlfn.LAMBDA(_xlpm.cnumber,_xlfn.IFNA(_xlfn.XLOOKUP(_xlfn.XLOOKUP(_xlpm.cnumber,'KUSSS DUMP'!D$2:D948,'KUSSS DUMP'!C$2:C948),Grade,Number,"Not found"),10)))),IF(_xlpm.res=10,"Not found",_xlpm.res))</f>
        <v>Not found</v>
      </c>
      <c r="G60" s="9">
        <v>3</v>
      </c>
    </row>
    <row r="61" spans="1:7" x14ac:dyDescent="0.3">
      <c r="A61" t="s">
        <v>221</v>
      </c>
      <c r="B61" s="10" t="s">
        <v>220</v>
      </c>
      <c r="C61" t="s">
        <v>33</v>
      </c>
      <c r="E61" t="s">
        <v>13</v>
      </c>
      <c r="F61" t="str" cm="1">
        <f t="array" ref="F61">_xlfn.LET(_xlpm.res,MIN(_xlfn.MAP(_xlfn.TEXTSPLIT(_xlfn.CONCAT(C61,",",D61),",",,TRUE),_xlfn.LAMBDA(_xlpm.cnumber,_xlfn.IFNA(_xlfn.XLOOKUP(_xlfn.XLOOKUP(_xlpm.cnumber,'KUSSS DUMP'!D$2:D949,'KUSSS DUMP'!C$2:C949),Grade,Number,"Not found"),10)))),IF(_xlpm.res=10,"Not found",_xlpm.res))</f>
        <v>Not found</v>
      </c>
      <c r="G61" s="9">
        <v>3</v>
      </c>
    </row>
    <row r="63" spans="1:7" x14ac:dyDescent="0.3">
      <c r="A63" t="s">
        <v>223</v>
      </c>
      <c r="B63" s="10" t="s">
        <v>222</v>
      </c>
      <c r="C63" t="s">
        <v>75</v>
      </c>
      <c r="D63" t="s">
        <v>224</v>
      </c>
      <c r="E63" t="s">
        <v>14</v>
      </c>
      <c r="F63" t="str" cm="1">
        <f t="array" ref="F63">_xlfn.LET(_xlpm.res,MIN(_xlfn.MAP(_xlfn.TEXTSPLIT(_xlfn.CONCAT(C63,",",D63),",",,TRUE),_xlfn.LAMBDA(_xlpm.cnumber,_xlfn.IFNA(_xlfn.XLOOKUP(_xlfn.XLOOKUP(_xlpm.cnumber,'KUSSS DUMP'!D$2:D951,'KUSSS DUMP'!C$2:C951),Grade,Number,"Not found"),10)))),IF(_xlpm.res=10,"Not found",_xlpm.res))</f>
        <v>Not found</v>
      </c>
      <c r="G63" s="9">
        <v>3</v>
      </c>
    </row>
    <row r="64" spans="1:7" x14ac:dyDescent="0.3">
      <c r="A64" t="s">
        <v>226</v>
      </c>
      <c r="B64" s="10" t="s">
        <v>225</v>
      </c>
      <c r="C64" t="s">
        <v>46</v>
      </c>
      <c r="E64" t="s">
        <v>14</v>
      </c>
      <c r="F64" t="str" cm="1">
        <f t="array" ref="F64">_xlfn.LET(_xlpm.res,MIN(_xlfn.MAP(_xlfn.TEXTSPLIT(_xlfn.CONCAT(C64,",",D64),",",,TRUE),_xlfn.LAMBDA(_xlpm.cnumber,_xlfn.IFNA(_xlfn.XLOOKUP(_xlfn.XLOOKUP(_xlpm.cnumber,'KUSSS DUMP'!D$2:D952,'KUSSS DUMP'!C$2:C952),Grade,Number,"Not found"),10)))),IF(_xlpm.res=10,"Not found",_xlpm.res))</f>
        <v>Not found</v>
      </c>
      <c r="G64" s="9">
        <v>3</v>
      </c>
    </row>
    <row r="65" spans="1:7" x14ac:dyDescent="0.3">
      <c r="A65" t="s">
        <v>228</v>
      </c>
      <c r="B65" s="10" t="s">
        <v>227</v>
      </c>
      <c r="C65" t="s">
        <v>47</v>
      </c>
      <c r="E65" t="s">
        <v>14</v>
      </c>
      <c r="F65" t="str" cm="1">
        <f t="array" ref="F65">_xlfn.LET(_xlpm.res,MIN(_xlfn.MAP(_xlfn.TEXTSPLIT(_xlfn.CONCAT(C65,",",D65),",",,TRUE),_xlfn.LAMBDA(_xlpm.cnumber,_xlfn.IFNA(_xlfn.XLOOKUP(_xlfn.XLOOKUP(_xlpm.cnumber,'KUSSS DUMP'!D$2:D953,'KUSSS DUMP'!C$2:C953),Grade,Number,"Not found"),10)))),IF(_xlpm.res=10,"Not found",_xlpm.res))</f>
        <v>Not found</v>
      </c>
      <c r="G65" s="9">
        <v>3</v>
      </c>
    </row>
    <row r="66" spans="1:7" x14ac:dyDescent="0.3">
      <c r="A66" t="s">
        <v>230</v>
      </c>
      <c r="B66" s="10" t="s">
        <v>229</v>
      </c>
      <c r="C66" t="s">
        <v>231</v>
      </c>
      <c r="D66" t="s">
        <v>78</v>
      </c>
      <c r="E66" t="s">
        <v>14</v>
      </c>
      <c r="F66" t="str" cm="1">
        <f t="array" ref="F66">_xlfn.LET(_xlpm.res,MIN(_xlfn.MAP(_xlfn.TEXTSPLIT(_xlfn.CONCAT(C66,",",D66),",",,TRUE),_xlfn.LAMBDA(_xlpm.cnumber,_xlfn.IFNA(_xlfn.XLOOKUP(_xlfn.XLOOKUP(_xlpm.cnumber,'KUSSS DUMP'!D$2:D954,'KUSSS DUMP'!C$2:C954),Grade,Number,"Not found"),10)))),IF(_xlpm.res=10,"Not found",_xlpm.res))</f>
        <v>Not found</v>
      </c>
      <c r="G66" s="9">
        <v>3</v>
      </c>
    </row>
    <row r="67" spans="1:7" x14ac:dyDescent="0.3">
      <c r="A67" t="s">
        <v>233</v>
      </c>
      <c r="B67" s="10" t="s">
        <v>232</v>
      </c>
      <c r="C67" t="s">
        <v>234</v>
      </c>
      <c r="D67" t="s">
        <v>48</v>
      </c>
      <c r="E67" t="s">
        <v>14</v>
      </c>
      <c r="F67" t="str" cm="1">
        <f t="array" ref="F67">_xlfn.LET(_xlpm.res,MIN(_xlfn.MAP(_xlfn.TEXTSPLIT(_xlfn.CONCAT(C67,",",D67),",",,TRUE),_xlfn.LAMBDA(_xlpm.cnumber,_xlfn.IFNA(_xlfn.XLOOKUP(_xlfn.XLOOKUP(_xlpm.cnumber,'KUSSS DUMP'!D$2:D955,'KUSSS DUMP'!C$2:C955),Grade,Number,"Not found"),10)))),IF(_xlpm.res=10,"Not found",_xlpm.res))</f>
        <v>Not found</v>
      </c>
      <c r="G67" s="9">
        <v>3</v>
      </c>
    </row>
    <row r="69" spans="1:7" x14ac:dyDescent="0.3">
      <c r="A69" t="s">
        <v>236</v>
      </c>
      <c r="B69" s="10" t="s">
        <v>235</v>
      </c>
      <c r="C69" t="s">
        <v>237</v>
      </c>
      <c r="E69" t="s">
        <v>15</v>
      </c>
      <c r="F69" t="str" cm="1">
        <f t="array" ref="F69">_xlfn.LET(_xlpm.res,MIN(_xlfn.MAP(_xlfn.TEXTSPLIT(_xlfn.CONCAT(C69,",",D69),",",,TRUE),_xlfn.LAMBDA(_xlpm.cnumber,_xlfn.IFNA(_xlfn.XLOOKUP(_xlfn.XLOOKUP(_xlpm.cnumber,'KUSSS DUMP'!D$2:D957,'KUSSS DUMP'!C$2:C957),Grade,Number,"Not found"),10)))),IF(_xlpm.res=10,"Not found",_xlpm.res))</f>
        <v>Not found</v>
      </c>
      <c r="G69" s="9">
        <v>7.5</v>
      </c>
    </row>
  </sheetData>
  <mergeCells count="1">
    <mergeCell ref="I2:O10"/>
  </mergeCells>
  <conditionalFormatting sqref="F2:F1048576">
    <cfRule type="containsText" dxfId="4" priority="1" operator="containsText" text="Not found">
      <formula>NOT(ISERROR(SEARCH("Not found",F2)))</formula>
    </cfRule>
  </conditionalFormatting>
  <dataValidations count="1">
    <dataValidation type="list" allowBlank="1" showInputMessage="1" showErrorMessage="1" sqref="E1:E2 E4:E1048576" xr:uid="{5F9457FA-BC48-435D-80C7-9500F8EB251A}">
      <formula1>Subject</formula1>
    </dataValidation>
  </dataValidations>
  <hyperlinks>
    <hyperlink ref="B2" r:id="rId1" xr:uid="{21E07D20-FAFA-4C32-8CA0-99F27A5A9C46}"/>
    <hyperlink ref="B4" r:id="rId2" xr:uid="{FFD81DC3-54BB-40EA-95B8-91BD07BBBDDC}"/>
    <hyperlink ref="B5" r:id="rId3" xr:uid="{699C2C23-237A-436D-A753-25A01C49ACA7}"/>
    <hyperlink ref="B6" r:id="rId4" xr:uid="{3BE1DB70-0E1E-4F8E-8BBA-F1C3816C893F}"/>
    <hyperlink ref="B8" r:id="rId5" xr:uid="{55C6CF7E-7792-4B8D-9635-2D42F775FA2F}"/>
    <hyperlink ref="B10" r:id="rId6" xr:uid="{AAE42238-9FD9-40CB-A902-90F563C01239}"/>
    <hyperlink ref="B11" r:id="rId7" xr:uid="{F95E1D7D-CBB1-487A-B3DF-02572EC362EA}"/>
    <hyperlink ref="B13" r:id="rId8" xr:uid="{2D821C03-4792-41F2-998E-0B59532D56B5}"/>
    <hyperlink ref="B14" r:id="rId9" xr:uid="{B38559B3-4244-48DE-B032-174EAFBE3DB8}"/>
    <hyperlink ref="B16" r:id="rId10" xr:uid="{7EBC985B-DE56-4867-852A-736A0ABDA27C}"/>
    <hyperlink ref="B7" r:id="rId11" xr:uid="{B9AECD70-E604-41EC-A043-B7A476BEB32E}"/>
    <hyperlink ref="B9" r:id="rId12" xr:uid="{775EFF6E-30F8-40F9-A9F9-F397D230F975}"/>
    <hyperlink ref="B12" r:id="rId13" xr:uid="{DBD51B92-D44E-4888-B60A-4D1026B79FE7}"/>
    <hyperlink ref="B15" r:id="rId14" xr:uid="{4CA6AB37-DF86-4BD9-8D80-D814C65E7714}"/>
    <hyperlink ref="B17" r:id="rId15" xr:uid="{1CF668CF-4A7C-447F-97EE-53CA2B9299C2}"/>
    <hyperlink ref="B19" r:id="rId16" xr:uid="{D18B728B-F828-4033-A3D6-0231A92CB58C}"/>
    <hyperlink ref="B20" r:id="rId17" xr:uid="{F008FF6A-0CAB-4E75-9C61-5D0172829AC7}"/>
    <hyperlink ref="B21" r:id="rId18" xr:uid="{9CE7FEAE-5FBA-45BF-A34B-3621B3DD9514}"/>
    <hyperlink ref="B22" r:id="rId19" xr:uid="{450DFD12-2363-466D-91C3-F7506C4BC315}"/>
    <hyperlink ref="B23" r:id="rId20" xr:uid="{5FE06D9A-B585-441F-BB6E-0E32693669DF}"/>
    <hyperlink ref="B24" r:id="rId21" xr:uid="{23C49BE4-5CF3-4ABA-843A-40BADF7D5FDA}"/>
    <hyperlink ref="B25" r:id="rId22" xr:uid="{6175FC66-A6E6-464B-8721-54134E94F497}"/>
    <hyperlink ref="B26" r:id="rId23" xr:uid="{2F236A00-4F59-460D-9571-428EE5ED9595}"/>
    <hyperlink ref="B28" r:id="rId24" xr:uid="{AAE6AF77-6097-4867-8E1E-578774C89259}"/>
    <hyperlink ref="B29" r:id="rId25" xr:uid="{0CA9F6DE-ABF0-4EBA-899E-77CB1331258C}"/>
    <hyperlink ref="B30" r:id="rId26" xr:uid="{510B3550-200D-4D25-ADFF-16147063CAC9}"/>
    <hyperlink ref="B31" r:id="rId27" xr:uid="{49C5FD98-90BD-4E84-8F1D-A69FECADD6CA}"/>
    <hyperlink ref="B33" r:id="rId28" xr:uid="{0241F730-BE47-464B-B0A6-10678DBFCBEF}"/>
    <hyperlink ref="B34" r:id="rId29" xr:uid="{AEFE8878-E86A-4D74-83AC-3ADDF15437E5}"/>
    <hyperlink ref="B35" r:id="rId30" xr:uid="{C698E370-8F08-4806-B0CF-4CA022DB5FD0}"/>
    <hyperlink ref="B36" r:id="rId31" xr:uid="{5431D482-7777-4703-9C88-D3BBBE4325F8}"/>
    <hyperlink ref="B37" r:id="rId32" xr:uid="{6C83C0EA-E566-4F82-90D3-A87C30B712E3}"/>
    <hyperlink ref="B38" r:id="rId33" xr:uid="{F338F49A-487E-4311-AC72-0D6ECA93D528}"/>
    <hyperlink ref="B39" r:id="rId34" xr:uid="{7510B09F-77E6-4116-AED2-B16536AB3C30}"/>
    <hyperlink ref="B40" r:id="rId35" xr:uid="{240C5D75-8515-43D9-B804-18E9C0BE5788}"/>
    <hyperlink ref="B42" r:id="rId36" xr:uid="{A8B91B0D-2D49-456F-A4CF-3108A3A58FA8}"/>
    <hyperlink ref="B43" r:id="rId37" xr:uid="{2F211F48-11BF-4AF1-A925-140647C8D6B1}"/>
    <hyperlink ref="B44" r:id="rId38" xr:uid="{569095FA-5B5F-412F-8F62-51168AAFB008}"/>
    <hyperlink ref="B45" r:id="rId39" xr:uid="{E2788752-790B-4B1C-A202-C199E8F191E2}"/>
    <hyperlink ref="B46" r:id="rId40" xr:uid="{ED67E8C4-E539-4CF0-BA09-E585B63F6A3A}"/>
    <hyperlink ref="B47" r:id="rId41" xr:uid="{7DCF1485-6BFB-4DD7-B37C-14EB578F0EA1}"/>
    <hyperlink ref="B48" r:id="rId42" xr:uid="{57DADB0B-46A4-4AAC-9FBA-2B62E146276D}"/>
    <hyperlink ref="B49" r:id="rId43" xr:uid="{27E25BF3-1ED2-47F0-BDF4-F98E68B42B62}"/>
    <hyperlink ref="B50" r:id="rId44" xr:uid="{96CC8B16-EB45-42EE-85DB-20452488D049}"/>
    <hyperlink ref="B51" r:id="rId45" xr:uid="{DF8F5AB3-C062-48C1-8516-1ECB0ED909C6}"/>
    <hyperlink ref="B53" r:id="rId46" xr:uid="{5C97A0F1-531C-4590-9D5B-D62851F373E7}"/>
    <hyperlink ref="B54" r:id="rId47" xr:uid="{03D44AA7-8EB1-4C03-975B-0171F53BFF82}"/>
    <hyperlink ref="B55" r:id="rId48" xr:uid="{E2C2F547-FBF6-41A7-B7ED-4EC939913A5E}"/>
    <hyperlink ref="B56" r:id="rId49" xr:uid="{62625A74-F6A5-447D-BBDC-AB3B0963F08F}"/>
    <hyperlink ref="B57" r:id="rId50" xr:uid="{BB8FC3BF-8B12-4C47-96A7-B2D5235017BE}"/>
    <hyperlink ref="B58" r:id="rId51" xr:uid="{7C75950B-4DE6-4CD5-8EFF-97DF1B9E90BB}"/>
    <hyperlink ref="B59" r:id="rId52" xr:uid="{18DE9A3A-1693-41C7-8885-D318F1362032}"/>
    <hyperlink ref="B60" r:id="rId53" xr:uid="{3E4E5971-40C3-4B75-BB35-B614B8C6F9C5}"/>
    <hyperlink ref="B61" r:id="rId54" xr:uid="{49B55393-1E05-475A-B332-9B6E628C9B0D}"/>
    <hyperlink ref="B63" r:id="rId55" xr:uid="{8E3D4BB8-B9F7-464D-8B34-6DD66E1F8A60}"/>
    <hyperlink ref="B64" r:id="rId56" xr:uid="{DC621223-1608-40CD-B124-CFD47BE7BE91}"/>
    <hyperlink ref="B65" r:id="rId57" xr:uid="{11FAE66C-0C2A-4D07-8650-B5EDD2CED95A}"/>
    <hyperlink ref="B66" r:id="rId58" xr:uid="{BD96F1C9-E3F6-446B-9346-8981DFD792BD}"/>
    <hyperlink ref="B67" r:id="rId59" xr:uid="{44E31960-7408-41E7-9348-A72305444579}"/>
    <hyperlink ref="B69" r:id="rId60" xr:uid="{EEE9E40E-B086-4389-B2D3-4849A3DFE2F4}"/>
  </hyperlinks>
  <pageMargins left="0.7" right="0.7" top="0.75" bottom="0.75" header="0.3" footer="0.3"/>
  <pageSetup paperSize="9" orientation="portrait" r:id="rId6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E4383-48AB-42D0-9913-AB6A12F31B52}">
  <sheetPr codeName="Sheet4"/>
  <dimension ref="A1:P81"/>
  <sheetViews>
    <sheetView zoomScale="175" zoomScaleNormal="175" workbookViewId="0">
      <pane xSplit="1" ySplit="1" topLeftCell="D41" activePane="bottomRight" state="frozen"/>
      <selection pane="topRight" activeCell="B1" sqref="B1"/>
      <selection pane="bottomLeft" activeCell="A2" sqref="A2"/>
      <selection pane="bottomRight" activeCell="F47" sqref="F47"/>
    </sheetView>
  </sheetViews>
  <sheetFormatPr defaultRowHeight="14.4" x14ac:dyDescent="0.3"/>
  <cols>
    <col min="1" max="1" width="47" customWidth="1"/>
    <col min="2" max="2" width="6.88671875" style="6" customWidth="1"/>
    <col min="3" max="3" width="17" bestFit="1" customWidth="1"/>
    <col min="4" max="4" width="17" customWidth="1"/>
    <col min="5" max="5" width="10.33203125" customWidth="1"/>
    <col min="6" max="6" width="10.5546875" customWidth="1"/>
    <col min="8" max="8" width="12" style="8" customWidth="1"/>
    <col min="9" max="9" width="4.44140625" customWidth="1"/>
    <col min="10" max="10" width="9.109375" customWidth="1"/>
  </cols>
  <sheetData>
    <row r="1" spans="1:16" x14ac:dyDescent="0.3">
      <c r="A1" s="1" t="s">
        <v>89</v>
      </c>
      <c r="B1" s="7" t="s">
        <v>88</v>
      </c>
      <c r="C1" s="1" t="s">
        <v>90</v>
      </c>
      <c r="D1" s="1" t="s">
        <v>91</v>
      </c>
      <c r="E1" s="1" t="s">
        <v>7</v>
      </c>
      <c r="F1" s="1" t="s">
        <v>0</v>
      </c>
      <c r="G1" s="1" t="s">
        <v>92</v>
      </c>
      <c r="H1" s="1" t="s">
        <v>238</v>
      </c>
    </row>
    <row r="2" spans="1:16" ht="15" customHeight="1" x14ac:dyDescent="0.3">
      <c r="A2" t="s">
        <v>240</v>
      </c>
      <c r="B2" s="10" t="s">
        <v>239</v>
      </c>
      <c r="C2" t="s">
        <v>241</v>
      </c>
      <c r="E2" t="s">
        <v>16</v>
      </c>
      <c r="F2" t="str" cm="1">
        <f t="array" ref="F2">_xlfn.LET(_xlpm.res,MIN(_xlfn.MAP(_xlfn.TEXTSPLIT(_xlfn.CONCAT(C2,",",D2),",",,TRUE),_xlfn.LAMBDA(_xlpm.cnumber,_xlfn.IFNA(_xlfn.XLOOKUP(_xlfn.XLOOKUP(_xlpm.cnumber,'KUSSS DUMP'!D$2:D891,'KUSSS DUMP'!C$2:C891),Grade,Number,"Not found"),10)))),IF(_xlpm.res=10,"Not found",_xlpm.res))</f>
        <v>Not found</v>
      </c>
      <c r="G2">
        <v>1.5</v>
      </c>
      <c r="H2" s="8" t="str">
        <f>_xlfn.LET(_xlpm.duplicates,COUNTIF('KUSSS DUMP'!D$2:D951,C2),IF(_xlpm.duplicates&gt;1,"Action required: "&amp;_xlpm.duplicates&amp;" grades found for this course number.",""))</f>
        <v/>
      </c>
      <c r="J2" s="19" t="s">
        <v>427</v>
      </c>
      <c r="K2" s="19"/>
      <c r="L2" s="19"/>
      <c r="M2" s="19"/>
      <c r="N2" s="19"/>
      <c r="O2" s="19"/>
      <c r="P2" s="19"/>
    </row>
    <row r="3" spans="1:16" x14ac:dyDescent="0.3">
      <c r="A3" t="s">
        <v>243</v>
      </c>
      <c r="B3" s="10" t="s">
        <v>242</v>
      </c>
      <c r="C3" t="s">
        <v>244</v>
      </c>
      <c r="E3" t="s">
        <v>16</v>
      </c>
      <c r="F3" t="str" cm="1">
        <f t="array" ref="F3">_xlfn.LET(_xlpm.res,MIN(_xlfn.MAP(_xlfn.TEXTSPLIT(_xlfn.CONCAT(C3,",",D3),",",,TRUE),_xlfn.LAMBDA(_xlpm.cnumber,_xlfn.IFNA(_xlfn.XLOOKUP(_xlfn.XLOOKUP(_xlpm.cnumber,'KUSSS DUMP'!D$2:D892,'KUSSS DUMP'!C$2:C892),Grade,Number,"Not found"),10)))),IF(_xlpm.res=10,"Not found",_xlpm.res))</f>
        <v>Not found</v>
      </c>
      <c r="G3">
        <v>3</v>
      </c>
      <c r="H3" s="8" t="str">
        <f>_xlfn.LET(_xlpm.duplicates,COUNTIF('KUSSS DUMP'!D$2:D952,C3),IF(_xlpm.duplicates&gt;1,"Action required: "&amp;_xlpm.duplicates&amp;" grades found for this course number.",""))</f>
        <v/>
      </c>
      <c r="J3" s="19"/>
      <c r="K3" s="19"/>
      <c r="L3" s="19"/>
      <c r="M3" s="19"/>
      <c r="N3" s="19"/>
      <c r="O3" s="19"/>
      <c r="P3" s="19"/>
    </row>
    <row r="4" spans="1:16" x14ac:dyDescent="0.3">
      <c r="A4" t="s">
        <v>246</v>
      </c>
      <c r="B4" s="10" t="s">
        <v>245</v>
      </c>
      <c r="C4" t="s">
        <v>247</v>
      </c>
      <c r="E4" t="s">
        <v>16</v>
      </c>
      <c r="F4" t="str" cm="1">
        <f t="array" ref="F4">_xlfn.LET(_xlpm.res,MIN(_xlfn.MAP(_xlfn.TEXTSPLIT(_xlfn.CONCAT(C4,",",D4),",",,TRUE),_xlfn.LAMBDA(_xlpm.cnumber,_xlfn.IFNA(_xlfn.XLOOKUP(_xlfn.XLOOKUP(_xlpm.cnumber,'KUSSS DUMP'!D$2:D893,'KUSSS DUMP'!C$2:C893),Grade,Number,"Not found"),10)))),IF(_xlpm.res=10,"Not found",_xlpm.res))</f>
        <v>Not found</v>
      </c>
      <c r="G4">
        <v>1.5</v>
      </c>
      <c r="H4" s="8" t="str">
        <f>_xlfn.LET(_xlpm.duplicates,COUNTIF('KUSSS DUMP'!D$2:D953,C4),IF(_xlpm.duplicates&gt;1,"Action required: "&amp;_xlpm.duplicates&amp;" grades found for this course number.",""))</f>
        <v/>
      </c>
      <c r="J4" s="19"/>
      <c r="K4" s="19"/>
      <c r="L4" s="19"/>
      <c r="M4" s="19"/>
      <c r="N4" s="19"/>
      <c r="O4" s="19"/>
      <c r="P4" s="19"/>
    </row>
    <row r="5" spans="1:16" x14ac:dyDescent="0.3">
      <c r="A5" t="s">
        <v>249</v>
      </c>
      <c r="B5" s="10" t="s">
        <v>248</v>
      </c>
      <c r="C5" t="s">
        <v>250</v>
      </c>
      <c r="E5" t="s">
        <v>16</v>
      </c>
      <c r="F5" t="str" cm="1">
        <f t="array" ref="F5">_xlfn.LET(_xlpm.res,MIN(_xlfn.MAP(_xlfn.TEXTSPLIT(_xlfn.CONCAT(C5,",",D5),",",,TRUE),_xlfn.LAMBDA(_xlpm.cnumber,_xlfn.IFNA(_xlfn.XLOOKUP(_xlfn.XLOOKUP(_xlpm.cnumber,'KUSSS DUMP'!D$2:D894,'KUSSS DUMP'!C$2:C894),Grade,Number,"Not found"),10)))),IF(_xlpm.res=10,"Not found",_xlpm.res))</f>
        <v>Not found</v>
      </c>
      <c r="G5">
        <v>1.5</v>
      </c>
      <c r="H5" s="8" t="str">
        <f>_xlfn.LET(_xlpm.duplicates,COUNTIF('KUSSS DUMP'!D$2:D954,C5),IF(_xlpm.duplicates&gt;1,"Action required: "&amp;_xlpm.duplicates&amp;" grades found for this course number.",""))</f>
        <v/>
      </c>
      <c r="J5" s="19"/>
      <c r="K5" s="19"/>
      <c r="L5" s="19"/>
      <c r="M5" s="19"/>
      <c r="N5" s="19"/>
      <c r="O5" s="19"/>
      <c r="P5" s="19"/>
    </row>
    <row r="6" spans="1:16" x14ac:dyDescent="0.3">
      <c r="A6" t="s">
        <v>252</v>
      </c>
      <c r="B6" s="10" t="s">
        <v>251</v>
      </c>
      <c r="C6" t="s">
        <v>253</v>
      </c>
      <c r="E6" t="s">
        <v>16</v>
      </c>
      <c r="F6" t="str" cm="1">
        <f t="array" ref="F6">_xlfn.LET(_xlpm.res,MIN(_xlfn.MAP(_xlfn.TEXTSPLIT(_xlfn.CONCAT(C6,",",D6),",",,TRUE),_xlfn.LAMBDA(_xlpm.cnumber,_xlfn.IFNA(_xlfn.XLOOKUP(_xlfn.XLOOKUP(_xlpm.cnumber,'KUSSS DUMP'!D$2:D895,'KUSSS DUMP'!C$2:C895),Grade,Number,"Not found"),10)))),IF(_xlpm.res=10,"Not found",_xlpm.res))</f>
        <v>Not found</v>
      </c>
      <c r="G6">
        <v>1.5</v>
      </c>
      <c r="H6" s="8" t="str">
        <f>_xlfn.LET(_xlpm.duplicates,COUNTIF('KUSSS DUMP'!D$2:D955,C6),IF(_xlpm.duplicates&gt;1,"Action required: "&amp;_xlpm.duplicates&amp;" grades found for this course number.",""))</f>
        <v/>
      </c>
      <c r="J6" s="19"/>
      <c r="K6" s="19"/>
      <c r="L6" s="19"/>
      <c r="M6" s="19"/>
      <c r="N6" s="19"/>
      <c r="O6" s="19"/>
      <c r="P6" s="19"/>
    </row>
    <row r="7" spans="1:16" x14ac:dyDescent="0.3">
      <c r="A7" t="s">
        <v>255</v>
      </c>
      <c r="B7" s="10" t="s">
        <v>254</v>
      </c>
      <c r="C7" t="s">
        <v>256</v>
      </c>
      <c r="E7" t="s">
        <v>16</v>
      </c>
      <c r="F7" t="str" cm="1">
        <f t="array" ref="F7">_xlfn.LET(_xlpm.res,MIN(_xlfn.MAP(_xlfn.TEXTSPLIT(_xlfn.CONCAT(C7,",",D7),",",,TRUE),_xlfn.LAMBDA(_xlpm.cnumber,_xlfn.IFNA(_xlfn.XLOOKUP(_xlfn.XLOOKUP(_xlpm.cnumber,'KUSSS DUMP'!D$2:D896,'KUSSS DUMP'!C$2:C896),Grade,Number,"Not found"),10)))),IF(_xlpm.res=10,"Not found",_xlpm.res))</f>
        <v>Not found</v>
      </c>
      <c r="G7">
        <v>3</v>
      </c>
      <c r="H7" s="8" t="str">
        <f>_xlfn.LET(_xlpm.duplicates,COUNTIF('KUSSS DUMP'!D$2:D956,C7),IF(_xlpm.duplicates&gt;1,"Action required: "&amp;_xlpm.duplicates&amp;" grades found for this course number.",""))</f>
        <v/>
      </c>
      <c r="J7" s="19"/>
      <c r="K7" s="19"/>
      <c r="L7" s="19"/>
      <c r="M7" s="19"/>
      <c r="N7" s="19"/>
      <c r="O7" s="19"/>
      <c r="P7" s="19"/>
    </row>
    <row r="8" spans="1:16" x14ac:dyDescent="0.3">
      <c r="A8" t="s">
        <v>258</v>
      </c>
      <c r="B8" s="10" t="s">
        <v>257</v>
      </c>
      <c r="C8" t="s">
        <v>259</v>
      </c>
      <c r="E8" t="s">
        <v>16</v>
      </c>
      <c r="F8" t="str" cm="1">
        <f t="array" ref="F8">_xlfn.LET(_xlpm.res,MIN(_xlfn.MAP(_xlfn.TEXTSPLIT(_xlfn.CONCAT(C8,",",D8),",",,TRUE),_xlfn.LAMBDA(_xlpm.cnumber,_xlfn.IFNA(_xlfn.XLOOKUP(_xlfn.XLOOKUP(_xlpm.cnumber,'KUSSS DUMP'!D$2:D897,'KUSSS DUMP'!C$2:C897),Grade,Number,"Not found"),10)))),IF(_xlpm.res=10,"Not found",_xlpm.res))</f>
        <v>Not found</v>
      </c>
      <c r="G8">
        <v>1.5</v>
      </c>
      <c r="H8" s="8" t="str">
        <f>_xlfn.LET(_xlpm.duplicates,COUNTIF('KUSSS DUMP'!D$2:D957,C8),IF(_xlpm.duplicates&gt;1,"Action required: "&amp;_xlpm.duplicates&amp;" grades found for this course number.",""))</f>
        <v/>
      </c>
      <c r="J8" s="19"/>
      <c r="K8" s="19"/>
      <c r="L8" s="19"/>
      <c r="M8" s="19"/>
      <c r="N8" s="19"/>
      <c r="O8" s="19"/>
      <c r="P8" s="19"/>
    </row>
    <row r="9" spans="1:16" x14ac:dyDescent="0.3">
      <c r="A9" t="s">
        <v>261</v>
      </c>
      <c r="B9" s="10" t="s">
        <v>260</v>
      </c>
      <c r="C9" t="s">
        <v>262</v>
      </c>
      <c r="E9" t="s">
        <v>16</v>
      </c>
      <c r="F9" t="str" cm="1">
        <f t="array" ref="F9">_xlfn.LET(_xlpm.res,MIN(_xlfn.MAP(_xlfn.TEXTSPLIT(_xlfn.CONCAT(C9,",",D9),",",,TRUE),_xlfn.LAMBDA(_xlpm.cnumber,_xlfn.IFNA(_xlfn.XLOOKUP(_xlfn.XLOOKUP(_xlpm.cnumber,'KUSSS DUMP'!D$2:D898,'KUSSS DUMP'!C$2:C898),Grade,Number,"Not found"),10)))),IF(_xlpm.res=10,"Not found",_xlpm.res))</f>
        <v>Not found</v>
      </c>
      <c r="G9">
        <v>3</v>
      </c>
      <c r="H9" s="8" t="str">
        <f>_xlfn.LET(_xlpm.duplicates,COUNTIF('KUSSS DUMP'!D$2:D958,C9),IF(_xlpm.duplicates&gt;1,"Action required: "&amp;_xlpm.duplicates&amp;" grades found for this course number.",""))</f>
        <v/>
      </c>
      <c r="J9" s="19"/>
      <c r="K9" s="19"/>
      <c r="L9" s="19"/>
      <c r="M9" s="19"/>
      <c r="N9" s="19"/>
      <c r="O9" s="19"/>
      <c r="P9" s="19"/>
    </row>
    <row r="10" spans="1:16" x14ac:dyDescent="0.3">
      <c r="A10" t="s">
        <v>264</v>
      </c>
      <c r="B10" s="10" t="s">
        <v>263</v>
      </c>
      <c r="C10" t="s">
        <v>265</v>
      </c>
      <c r="E10" t="s">
        <v>16</v>
      </c>
      <c r="F10" t="str" cm="1">
        <f t="array" ref="F10">_xlfn.LET(_xlpm.res,MIN(_xlfn.MAP(_xlfn.TEXTSPLIT(_xlfn.CONCAT(C10,",",D10),",",,TRUE),_xlfn.LAMBDA(_xlpm.cnumber,_xlfn.IFNA(_xlfn.XLOOKUP(_xlfn.XLOOKUP(_xlpm.cnumber,'KUSSS DUMP'!D$2:D899,'KUSSS DUMP'!C$2:C899),Grade,Number,"Not found"),10)))),IF(_xlpm.res=10,"Not found",_xlpm.res))</f>
        <v>Not found</v>
      </c>
      <c r="G10">
        <v>3</v>
      </c>
      <c r="H10" s="8" t="str">
        <f>_xlfn.LET(_xlpm.duplicates,COUNTIF('KUSSS DUMP'!D$2:D959,C10),IF(_xlpm.duplicates&gt;1,"Action required: "&amp;_xlpm.duplicates&amp;" grades found for this course number.",""))</f>
        <v/>
      </c>
    </row>
    <row r="11" spans="1:16" x14ac:dyDescent="0.3">
      <c r="A11" t="s">
        <v>267</v>
      </c>
      <c r="B11" s="10" t="s">
        <v>266</v>
      </c>
      <c r="C11" t="s">
        <v>268</v>
      </c>
      <c r="E11" t="s">
        <v>16</v>
      </c>
      <c r="F11" t="str" cm="1">
        <f t="array" ref="F11">_xlfn.LET(_xlpm.res,MIN(_xlfn.MAP(_xlfn.TEXTSPLIT(_xlfn.CONCAT(C11,",",D11),",",,TRUE),_xlfn.LAMBDA(_xlpm.cnumber,_xlfn.IFNA(_xlfn.XLOOKUP(_xlfn.XLOOKUP(_xlpm.cnumber,'KUSSS DUMP'!D$2:D900,'KUSSS DUMP'!C$2:C900),Grade,Number,"Not found"),10)))),IF(_xlpm.res=10,"Not found",_xlpm.res))</f>
        <v>Not found</v>
      </c>
      <c r="G11">
        <v>3</v>
      </c>
      <c r="H11" s="8" t="str">
        <f>_xlfn.LET(_xlpm.duplicates,COUNTIF('KUSSS DUMP'!D$2:D960,C11),IF(_xlpm.duplicates&gt;1,"Action required: "&amp;_xlpm.duplicates&amp;" grades found for this course number.",""))</f>
        <v/>
      </c>
    </row>
    <row r="12" spans="1:16" x14ac:dyDescent="0.3">
      <c r="A12" t="s">
        <v>270</v>
      </c>
      <c r="B12" s="10" t="s">
        <v>269</v>
      </c>
      <c r="C12" t="s">
        <v>271</v>
      </c>
      <c r="E12" t="s">
        <v>16</v>
      </c>
      <c r="F12" t="str" cm="1">
        <f t="array" ref="F12">_xlfn.LET(_xlpm.res,MIN(_xlfn.MAP(_xlfn.TEXTSPLIT(_xlfn.CONCAT(C12,",",D12),",",,TRUE),_xlfn.LAMBDA(_xlpm.cnumber,_xlfn.IFNA(_xlfn.XLOOKUP(_xlfn.XLOOKUP(_xlpm.cnumber,'KUSSS DUMP'!D$2:D901,'KUSSS DUMP'!C$2:C901),Grade,Number,"Not found"),10)))),IF(_xlpm.res=10,"Not found",_xlpm.res))</f>
        <v>Not found</v>
      </c>
      <c r="G12">
        <v>3</v>
      </c>
      <c r="H12" s="8" t="str">
        <f>_xlfn.LET(_xlpm.duplicates,COUNTIF('KUSSS DUMP'!D$2:D961,C12),IF(_xlpm.duplicates&gt;1,"Action required: "&amp;_xlpm.duplicates&amp;" grades found for this course number.",""))</f>
        <v/>
      </c>
    </row>
    <row r="13" spans="1:16" x14ac:dyDescent="0.3">
      <c r="A13" t="s">
        <v>273</v>
      </c>
      <c r="B13" s="10" t="s">
        <v>272</v>
      </c>
      <c r="C13" t="s">
        <v>274</v>
      </c>
      <c r="E13" t="s">
        <v>16</v>
      </c>
      <c r="F13" t="str" cm="1">
        <f t="array" ref="F13">_xlfn.LET(_xlpm.res,MIN(_xlfn.MAP(_xlfn.TEXTSPLIT(_xlfn.CONCAT(C13,",",D13),",",,TRUE),_xlfn.LAMBDA(_xlpm.cnumber,_xlfn.IFNA(_xlfn.XLOOKUP(_xlfn.XLOOKUP(_xlpm.cnumber,'KUSSS DUMP'!D$2:D902,'KUSSS DUMP'!C$2:C902),Grade,Number,"Not found"),10)))),IF(_xlpm.res=10,"Not found",_xlpm.res))</f>
        <v>Not found</v>
      </c>
      <c r="G13">
        <v>3</v>
      </c>
      <c r="H13" s="8" t="str">
        <f>_xlfn.LET(_xlpm.duplicates,COUNTIF('KUSSS DUMP'!D$2:D962,C13),IF(_xlpm.duplicates&gt;1,"Action required: "&amp;_xlpm.duplicates&amp;" grades found for this course number.",""))</f>
        <v/>
      </c>
    </row>
    <row r="14" spans="1:16" x14ac:dyDescent="0.3">
      <c r="A14" t="s">
        <v>276</v>
      </c>
      <c r="B14" s="10" t="s">
        <v>275</v>
      </c>
      <c r="C14" t="s">
        <v>277</v>
      </c>
      <c r="E14" t="s">
        <v>16</v>
      </c>
      <c r="F14" t="str" cm="1">
        <f t="array" ref="F14">_xlfn.LET(_xlpm.res,MIN(_xlfn.MAP(_xlfn.TEXTSPLIT(_xlfn.CONCAT(C14,",",D14),",",,TRUE),_xlfn.LAMBDA(_xlpm.cnumber,_xlfn.IFNA(_xlfn.XLOOKUP(_xlfn.XLOOKUP(_xlpm.cnumber,'KUSSS DUMP'!D$2:D903,'KUSSS DUMP'!C$2:C903),Grade,Number,"Not found"),10)))),IF(_xlpm.res=10,"Not found",_xlpm.res))</f>
        <v>Not found</v>
      </c>
      <c r="G14">
        <v>3</v>
      </c>
      <c r="H14" s="8" t="str">
        <f>_xlfn.LET(_xlpm.duplicates,COUNTIF('KUSSS DUMP'!D$2:D963,C14),IF(_xlpm.duplicates&gt;1,"Action required: "&amp;_xlpm.duplicates&amp;" grades found for this course number.",""))</f>
        <v/>
      </c>
    </row>
    <row r="15" spans="1:16" x14ac:dyDescent="0.3">
      <c r="A15" t="s">
        <v>279</v>
      </c>
      <c r="B15" s="10" t="s">
        <v>278</v>
      </c>
      <c r="C15" t="s">
        <v>280</v>
      </c>
      <c r="E15" t="s">
        <v>16</v>
      </c>
      <c r="F15" t="str" cm="1">
        <f t="array" ref="F15">_xlfn.LET(_xlpm.res,MIN(_xlfn.MAP(_xlfn.TEXTSPLIT(_xlfn.CONCAT(C15,",",D15),",",,TRUE),_xlfn.LAMBDA(_xlpm.cnumber,_xlfn.IFNA(_xlfn.XLOOKUP(_xlfn.XLOOKUP(_xlpm.cnumber,'KUSSS DUMP'!D$2:D904,'KUSSS DUMP'!C$2:C904),Grade,Number,"Not found"),10)))),IF(_xlpm.res=10,"Not found",_xlpm.res))</f>
        <v>Not found</v>
      </c>
      <c r="G15">
        <v>4.5</v>
      </c>
      <c r="H15" s="8" t="str">
        <f>_xlfn.LET(_xlpm.duplicates,COUNTIF('KUSSS DUMP'!D$2:D964,C15),IF(_xlpm.duplicates&gt;1,"Action required: "&amp;_xlpm.duplicates&amp;" grades found for this course number.",""))</f>
        <v/>
      </c>
    </row>
    <row r="16" spans="1:16" x14ac:dyDescent="0.3">
      <c r="A16" t="s">
        <v>282</v>
      </c>
      <c r="B16" s="10" t="s">
        <v>281</v>
      </c>
      <c r="C16" t="s">
        <v>283</v>
      </c>
      <c r="E16" t="s">
        <v>16</v>
      </c>
      <c r="F16" t="str" cm="1">
        <f t="array" ref="F16">_xlfn.LET(_xlpm.res,MIN(_xlfn.MAP(_xlfn.TEXTSPLIT(_xlfn.CONCAT(C16,",",D16),",",,TRUE),_xlfn.LAMBDA(_xlpm.cnumber,_xlfn.IFNA(_xlfn.XLOOKUP(_xlfn.XLOOKUP(_xlpm.cnumber,'KUSSS DUMP'!D$2:D905,'KUSSS DUMP'!C$2:C905),Grade,Number,"Not found"),10)))),IF(_xlpm.res=10,"Not found",_xlpm.res))</f>
        <v>Not found</v>
      </c>
      <c r="G16">
        <v>3</v>
      </c>
      <c r="H16" s="8" t="str">
        <f>_xlfn.LET(_xlpm.duplicates,COUNTIF('KUSSS DUMP'!D$2:D965,C16),IF(_xlpm.duplicates&gt;1,"Action required: "&amp;_xlpm.duplicates&amp;" grades found for this course number.",""))</f>
        <v/>
      </c>
    </row>
    <row r="17" spans="1:8" x14ac:dyDescent="0.3">
      <c r="A17" t="s">
        <v>285</v>
      </c>
      <c r="B17" s="10" t="s">
        <v>284</v>
      </c>
      <c r="C17" t="s">
        <v>286</v>
      </c>
      <c r="E17" t="s">
        <v>16</v>
      </c>
      <c r="F17" t="str" cm="1">
        <f t="array" ref="F17">_xlfn.LET(_xlpm.res,MIN(_xlfn.MAP(_xlfn.TEXTSPLIT(_xlfn.CONCAT(C17,",",D17),",",,TRUE),_xlfn.LAMBDA(_xlpm.cnumber,_xlfn.IFNA(_xlfn.XLOOKUP(_xlfn.XLOOKUP(_xlpm.cnumber,'KUSSS DUMP'!D$2:D906,'KUSSS DUMP'!C$2:C906),Grade,Number,"Not found"),10)))),IF(_xlpm.res=10,"Not found",_xlpm.res))</f>
        <v>Not found</v>
      </c>
      <c r="G17">
        <v>3</v>
      </c>
      <c r="H17" s="8" t="str">
        <f>_xlfn.LET(_xlpm.duplicates,COUNTIF('KUSSS DUMP'!D$2:D966,C17),IF(_xlpm.duplicates&gt;1,"Action required: "&amp;_xlpm.duplicates&amp;" grades found for this course number.",""))</f>
        <v/>
      </c>
    </row>
    <row r="18" spans="1:8" x14ac:dyDescent="0.3">
      <c r="A18" t="s">
        <v>288</v>
      </c>
      <c r="B18" s="10" t="s">
        <v>287</v>
      </c>
      <c r="C18" t="s">
        <v>289</v>
      </c>
      <c r="E18" t="s">
        <v>16</v>
      </c>
      <c r="F18" t="str" cm="1">
        <f t="array" ref="F18">_xlfn.LET(_xlpm.res,MIN(_xlfn.MAP(_xlfn.TEXTSPLIT(_xlfn.CONCAT(C18,",",D18),",",,TRUE),_xlfn.LAMBDA(_xlpm.cnumber,_xlfn.IFNA(_xlfn.XLOOKUP(_xlfn.XLOOKUP(_xlpm.cnumber,'KUSSS DUMP'!D$2:D907,'KUSSS DUMP'!C$2:C907),Grade,Number,"Not found"),10)))),IF(_xlpm.res=10,"Not found",_xlpm.res))</f>
        <v>Not found</v>
      </c>
      <c r="G18">
        <v>3</v>
      </c>
      <c r="H18" s="8" t="str">
        <f>_xlfn.LET(_xlpm.duplicates,COUNTIF('KUSSS DUMP'!D$2:D967,C18),IF(_xlpm.duplicates&gt;1,"Action required: "&amp;_xlpm.duplicates&amp;" grades found for this course number.",""))</f>
        <v/>
      </c>
    </row>
    <row r="19" spans="1:8" x14ac:dyDescent="0.3">
      <c r="A19" t="s">
        <v>291</v>
      </c>
      <c r="B19" s="10" t="s">
        <v>290</v>
      </c>
      <c r="C19" t="s">
        <v>292</v>
      </c>
      <c r="E19" t="s">
        <v>16</v>
      </c>
      <c r="F19" t="str" cm="1">
        <f t="array" ref="F19">_xlfn.LET(_xlpm.res,MIN(_xlfn.MAP(_xlfn.TEXTSPLIT(_xlfn.CONCAT(C19,",",D19),",",,TRUE),_xlfn.LAMBDA(_xlpm.cnumber,_xlfn.IFNA(_xlfn.XLOOKUP(_xlfn.XLOOKUP(_xlpm.cnumber,'KUSSS DUMP'!D$2:D908,'KUSSS DUMP'!C$2:C908),Grade,Number,"Not found"),10)))),IF(_xlpm.res=10,"Not found",_xlpm.res))</f>
        <v>Not found</v>
      </c>
      <c r="G19">
        <v>3</v>
      </c>
      <c r="H19" s="8" t="str">
        <f>_xlfn.LET(_xlpm.duplicates,COUNTIF('KUSSS DUMP'!D$2:D968,C19),IF(_xlpm.duplicates&gt;1,"Action required: "&amp;_xlpm.duplicates&amp;" grades found for this course number.",""))</f>
        <v/>
      </c>
    </row>
    <row r="20" spans="1:8" x14ac:dyDescent="0.3">
      <c r="A20" t="s">
        <v>294</v>
      </c>
      <c r="B20" s="10" t="s">
        <v>293</v>
      </c>
      <c r="C20" t="s">
        <v>295</v>
      </c>
      <c r="E20" t="s">
        <v>16</v>
      </c>
      <c r="F20" t="str" cm="1">
        <f t="array" ref="F20">_xlfn.LET(_xlpm.res,MIN(_xlfn.MAP(_xlfn.TEXTSPLIT(_xlfn.CONCAT(C20,",",D20),",",,TRUE),_xlfn.LAMBDA(_xlpm.cnumber,_xlfn.IFNA(_xlfn.XLOOKUP(_xlfn.XLOOKUP(_xlpm.cnumber,'KUSSS DUMP'!D$2:D909,'KUSSS DUMP'!C$2:C909),Grade,Number,"Not found"),10)))),IF(_xlpm.res=10,"Not found",_xlpm.res))</f>
        <v>Not found</v>
      </c>
      <c r="G20">
        <v>3</v>
      </c>
      <c r="H20" s="8" t="str">
        <f>_xlfn.LET(_xlpm.duplicates,COUNTIF('KUSSS DUMP'!D$2:D969,C20),IF(_xlpm.duplicates&gt;1,"Action required: "&amp;_xlpm.duplicates&amp;" grades found for this course number.",""))</f>
        <v/>
      </c>
    </row>
    <row r="21" spans="1:8" x14ac:dyDescent="0.3">
      <c r="A21" t="s">
        <v>297</v>
      </c>
      <c r="B21" s="10" t="s">
        <v>296</v>
      </c>
      <c r="C21" t="s">
        <v>298</v>
      </c>
      <c r="E21" t="s">
        <v>16</v>
      </c>
      <c r="F21" t="str" cm="1">
        <f t="array" ref="F21">_xlfn.LET(_xlpm.res,MIN(_xlfn.MAP(_xlfn.TEXTSPLIT(_xlfn.CONCAT(C21,",",D21),",",,TRUE),_xlfn.LAMBDA(_xlpm.cnumber,_xlfn.IFNA(_xlfn.XLOOKUP(_xlfn.XLOOKUP(_xlpm.cnumber,'KUSSS DUMP'!D$2:D910,'KUSSS DUMP'!C$2:C910),Grade,Number,"Not found"),10)))),IF(_xlpm.res=10,"Not found",_xlpm.res))</f>
        <v>Not found</v>
      </c>
      <c r="G21">
        <v>1.5</v>
      </c>
      <c r="H21" s="8" t="str">
        <f>_xlfn.LET(_xlpm.duplicates,COUNTIF('KUSSS DUMP'!D$2:D970,C21),IF(_xlpm.duplicates&gt;1,"Action required: "&amp;_xlpm.duplicates&amp;" grades found for this course number.",""))</f>
        <v/>
      </c>
    </row>
    <row r="22" spans="1:8" x14ac:dyDescent="0.3">
      <c r="A22" t="s">
        <v>300</v>
      </c>
      <c r="B22" s="10" t="s">
        <v>299</v>
      </c>
      <c r="C22" t="s">
        <v>301</v>
      </c>
      <c r="E22" t="s">
        <v>16</v>
      </c>
      <c r="F22" t="str" cm="1">
        <f t="array" ref="F22">_xlfn.LET(_xlpm.res,MIN(_xlfn.MAP(_xlfn.TEXTSPLIT(_xlfn.CONCAT(C22,",",D22),",",,TRUE),_xlfn.LAMBDA(_xlpm.cnumber,_xlfn.IFNA(_xlfn.XLOOKUP(_xlfn.XLOOKUP(_xlpm.cnumber,'KUSSS DUMP'!D$2:D911,'KUSSS DUMP'!C$2:C911),Grade,Number,"Not found"),10)))),IF(_xlpm.res=10,"Not found",_xlpm.res))</f>
        <v>Not found</v>
      </c>
      <c r="G22">
        <v>3</v>
      </c>
      <c r="H22" s="8" t="str">
        <f>_xlfn.LET(_xlpm.duplicates,COUNTIF('KUSSS DUMP'!D$2:D971,C22),IF(_xlpm.duplicates&gt;1,"Action required: "&amp;_xlpm.duplicates&amp;" grades found for this course number.",""))</f>
        <v/>
      </c>
    </row>
    <row r="23" spans="1:8" x14ac:dyDescent="0.3">
      <c r="A23" t="s">
        <v>303</v>
      </c>
      <c r="B23" s="10" t="s">
        <v>302</v>
      </c>
      <c r="C23" t="s">
        <v>304</v>
      </c>
      <c r="E23" t="s">
        <v>16</v>
      </c>
      <c r="F23" t="str" cm="1">
        <f t="array" ref="F23">_xlfn.LET(_xlpm.res,MIN(_xlfn.MAP(_xlfn.TEXTSPLIT(_xlfn.CONCAT(C23,",",D23),",",,TRUE),_xlfn.LAMBDA(_xlpm.cnumber,_xlfn.IFNA(_xlfn.XLOOKUP(_xlfn.XLOOKUP(_xlpm.cnumber,'KUSSS DUMP'!D$2:D912,'KUSSS DUMP'!C$2:C912),Grade,Number,"Not found"),10)))),IF(_xlpm.res=10,"Not found",_xlpm.res))</f>
        <v>Not found</v>
      </c>
      <c r="G23">
        <v>1.5</v>
      </c>
      <c r="H23" s="8" t="str">
        <f>_xlfn.LET(_xlpm.duplicates,COUNTIF('KUSSS DUMP'!D$2:D972,C23),IF(_xlpm.duplicates&gt;1,"Action required: "&amp;_xlpm.duplicates&amp;" grades found for this course number.",""))</f>
        <v/>
      </c>
    </row>
    <row r="24" spans="1:8" x14ac:dyDescent="0.3">
      <c r="A24" t="s">
        <v>306</v>
      </c>
      <c r="B24" s="10" t="s">
        <v>305</v>
      </c>
      <c r="C24" t="s">
        <v>307</v>
      </c>
      <c r="E24" t="s">
        <v>16</v>
      </c>
      <c r="F24" t="str" cm="1">
        <f t="array" ref="F24">_xlfn.LET(_xlpm.res,MIN(_xlfn.MAP(_xlfn.TEXTSPLIT(_xlfn.CONCAT(C24,",",D24),",",,TRUE),_xlfn.LAMBDA(_xlpm.cnumber,_xlfn.IFNA(_xlfn.XLOOKUP(_xlfn.XLOOKUP(_xlpm.cnumber,'KUSSS DUMP'!D$2:D913,'KUSSS DUMP'!C$2:C913),Grade,Number,"Not found"),10)))),IF(_xlpm.res=10,"Not found",_xlpm.res))</f>
        <v>Not found</v>
      </c>
      <c r="G24">
        <v>3</v>
      </c>
      <c r="H24" s="8" t="str">
        <f>_xlfn.LET(_xlpm.duplicates,COUNTIF('KUSSS DUMP'!D$2:D973,C24),IF(_xlpm.duplicates&gt;1,"Action required: "&amp;_xlpm.duplicates&amp;" grades found for this course number.",""))</f>
        <v/>
      </c>
    </row>
    <row r="25" spans="1:8" x14ac:dyDescent="0.3">
      <c r="A25" t="s">
        <v>309</v>
      </c>
      <c r="B25" s="10" t="s">
        <v>308</v>
      </c>
      <c r="C25" t="s">
        <v>28</v>
      </c>
      <c r="E25" t="s">
        <v>16</v>
      </c>
      <c r="F25" t="str" cm="1">
        <f t="array" ref="F25">_xlfn.LET(_xlpm.res,MIN(_xlfn.MAP(_xlfn.TEXTSPLIT(_xlfn.CONCAT(C25,",",D25),",",,TRUE),_xlfn.LAMBDA(_xlpm.cnumber,_xlfn.IFNA(_xlfn.XLOOKUP(_xlfn.XLOOKUP(_xlpm.cnumber,'KUSSS DUMP'!D$2:D914,'KUSSS DUMP'!C$2:C914),Grade,Number,"Not found"),10)))),IF(_xlpm.res=10,"Not found",_xlpm.res))</f>
        <v>Not found</v>
      </c>
      <c r="G25">
        <v>3</v>
      </c>
      <c r="H25" s="8" t="str">
        <f>_xlfn.LET(_xlpm.duplicates,COUNTIF('KUSSS DUMP'!D$2:D974,C25),IF(_xlpm.duplicates&gt;1,"Action required: "&amp;_xlpm.duplicates&amp;" grades found for this course number.",""))</f>
        <v/>
      </c>
    </row>
    <row r="26" spans="1:8" x14ac:dyDescent="0.3">
      <c r="A26" t="s">
        <v>311</v>
      </c>
      <c r="B26" s="10" t="s">
        <v>310</v>
      </c>
      <c r="C26" t="s">
        <v>312</v>
      </c>
      <c r="E26" t="s">
        <v>16</v>
      </c>
      <c r="F26" t="str" cm="1">
        <f t="array" ref="F26">_xlfn.LET(_xlpm.res,MIN(_xlfn.MAP(_xlfn.TEXTSPLIT(_xlfn.CONCAT(C26,",",D26),",",,TRUE),_xlfn.LAMBDA(_xlpm.cnumber,_xlfn.IFNA(_xlfn.XLOOKUP(_xlfn.XLOOKUP(_xlpm.cnumber,'KUSSS DUMP'!D$2:D915,'KUSSS DUMP'!C$2:C915),Grade,Number,"Not found"),10)))),IF(_xlpm.res=10,"Not found",_xlpm.res))</f>
        <v>Not found</v>
      </c>
      <c r="G26">
        <v>3</v>
      </c>
      <c r="H26" s="8" t="str">
        <f>_xlfn.LET(_xlpm.duplicates,COUNTIF('KUSSS DUMP'!D$2:D975,C26),IF(_xlpm.duplicates&gt;1,"Action required: "&amp;_xlpm.duplicates&amp;" grades found for this course number.",""))</f>
        <v/>
      </c>
    </row>
    <row r="27" spans="1:8" x14ac:dyDescent="0.3">
      <c r="A27" t="s">
        <v>314</v>
      </c>
      <c r="B27" s="10" t="s">
        <v>313</v>
      </c>
      <c r="C27" t="s">
        <v>315</v>
      </c>
      <c r="E27" t="s">
        <v>16</v>
      </c>
      <c r="F27" t="str" cm="1">
        <f t="array" ref="F27">_xlfn.LET(_xlpm.res,MIN(_xlfn.MAP(_xlfn.TEXTSPLIT(_xlfn.CONCAT(C27,",",D27),",",,TRUE),_xlfn.LAMBDA(_xlpm.cnumber,_xlfn.IFNA(_xlfn.XLOOKUP(_xlfn.XLOOKUP(_xlpm.cnumber,'KUSSS DUMP'!D$2:D916,'KUSSS DUMP'!C$2:C916),Grade,Number,"Not found"),10)))),IF(_xlpm.res=10,"Not found",_xlpm.res))</f>
        <v>Not found</v>
      </c>
      <c r="G27">
        <v>3</v>
      </c>
      <c r="H27" s="8" t="str">
        <f>_xlfn.LET(_xlpm.duplicates,COUNTIF('KUSSS DUMP'!D$2:D976,C27),IF(_xlpm.duplicates&gt;1,"Action required: "&amp;_xlpm.duplicates&amp;" grades found for this course number.",""))</f>
        <v/>
      </c>
    </row>
    <row r="28" spans="1:8" x14ac:dyDescent="0.3">
      <c r="A28" t="s">
        <v>317</v>
      </c>
      <c r="B28" s="10" t="s">
        <v>316</v>
      </c>
      <c r="C28" t="s">
        <v>318</v>
      </c>
      <c r="E28" t="s">
        <v>16</v>
      </c>
      <c r="F28" t="str" cm="1">
        <f t="array" ref="F28">_xlfn.LET(_xlpm.res,MIN(_xlfn.MAP(_xlfn.TEXTSPLIT(_xlfn.CONCAT(C28,",",D28),",",,TRUE),_xlfn.LAMBDA(_xlpm.cnumber,_xlfn.IFNA(_xlfn.XLOOKUP(_xlfn.XLOOKUP(_xlpm.cnumber,'KUSSS DUMP'!D$2:D917,'KUSSS DUMP'!C$2:C917),Grade,Number,"Not found"),10)))),IF(_xlpm.res=10,"Not found",_xlpm.res))</f>
        <v>Not found</v>
      </c>
      <c r="G28">
        <v>3</v>
      </c>
      <c r="H28" s="8" t="str">
        <f>_xlfn.LET(_xlpm.duplicates,COUNTIF('KUSSS DUMP'!D$2:D977,C28),IF(_xlpm.duplicates&gt;1,"Action required: "&amp;_xlpm.duplicates&amp;" grades found for this course number.",""))</f>
        <v/>
      </c>
    </row>
    <row r="29" spans="1:8" x14ac:dyDescent="0.3">
      <c r="A29" t="s">
        <v>320</v>
      </c>
      <c r="B29" s="10" t="s">
        <v>319</v>
      </c>
      <c r="C29" t="s">
        <v>321</v>
      </c>
      <c r="E29" t="s">
        <v>16</v>
      </c>
      <c r="F29" t="str" cm="1">
        <f t="array" ref="F29">_xlfn.LET(_xlpm.res,MIN(_xlfn.MAP(_xlfn.TEXTSPLIT(_xlfn.CONCAT(C29,",",D29),",",,TRUE),_xlfn.LAMBDA(_xlpm.cnumber,_xlfn.IFNA(_xlfn.XLOOKUP(_xlfn.XLOOKUP(_xlpm.cnumber,'KUSSS DUMP'!D$2:D918,'KUSSS DUMP'!C$2:C918),Grade,Number,"Not found"),10)))),IF(_xlpm.res=10,"Not found",_xlpm.res))</f>
        <v>Not found</v>
      </c>
      <c r="G29">
        <v>3</v>
      </c>
      <c r="H29" s="8" t="str">
        <f>_xlfn.LET(_xlpm.duplicates,COUNTIF('KUSSS DUMP'!D$2:D978,C29),IF(_xlpm.duplicates&gt;1,"Action required: "&amp;_xlpm.duplicates&amp;" grades found for this course number.",""))</f>
        <v/>
      </c>
    </row>
    <row r="30" spans="1:8" x14ac:dyDescent="0.3">
      <c r="A30" t="s">
        <v>323</v>
      </c>
      <c r="B30" s="10" t="s">
        <v>322</v>
      </c>
      <c r="C30" t="s">
        <v>31</v>
      </c>
      <c r="E30" t="s">
        <v>16</v>
      </c>
      <c r="F30" t="str" cm="1">
        <f t="array" ref="F30">_xlfn.LET(_xlpm.res,MIN(_xlfn.MAP(_xlfn.TEXTSPLIT(_xlfn.CONCAT(C30,",",D30),",",,TRUE),_xlfn.LAMBDA(_xlpm.cnumber,_xlfn.IFNA(_xlfn.XLOOKUP(_xlfn.XLOOKUP(_xlpm.cnumber,'KUSSS DUMP'!D$2:D919,'KUSSS DUMP'!C$2:C919),Grade,Number,"Not found"),10)))),IF(_xlpm.res=10,"Not found",_xlpm.res))</f>
        <v>Not found</v>
      </c>
      <c r="G30">
        <v>1.5</v>
      </c>
      <c r="H30" s="8" t="str">
        <f>_xlfn.LET(_xlpm.duplicates,COUNTIF('KUSSS DUMP'!D$2:D979,C30),IF(_xlpm.duplicates&gt;1,"Action required: "&amp;_xlpm.duplicates&amp;" grades found for this course number.",""))</f>
        <v/>
      </c>
    </row>
    <row r="31" spans="1:8" x14ac:dyDescent="0.3">
      <c r="A31" t="s">
        <v>325</v>
      </c>
      <c r="B31" s="10" t="s">
        <v>324</v>
      </c>
      <c r="C31" t="s">
        <v>326</v>
      </c>
      <c r="E31" t="s">
        <v>16</v>
      </c>
      <c r="F31" t="str" cm="1">
        <f t="array" ref="F31">_xlfn.LET(_xlpm.res,MIN(_xlfn.MAP(_xlfn.TEXTSPLIT(_xlfn.CONCAT(C31,",",D31),",",,TRUE),_xlfn.LAMBDA(_xlpm.cnumber,_xlfn.IFNA(_xlfn.XLOOKUP(_xlfn.XLOOKUP(_xlpm.cnumber,'KUSSS DUMP'!D$2:D920,'KUSSS DUMP'!C$2:C920),Grade,Number,"Not found"),10)))),IF(_xlpm.res=10,"Not found",_xlpm.res))</f>
        <v>Not found</v>
      </c>
      <c r="G31">
        <v>3</v>
      </c>
      <c r="H31" s="8" t="str">
        <f>_xlfn.LET(_xlpm.duplicates,COUNTIF('KUSSS DUMP'!D$2:D980,C31),IF(_xlpm.duplicates&gt;1,"Action required: "&amp;_xlpm.duplicates&amp;" grades found for this course number.",""))</f>
        <v/>
      </c>
    </row>
    <row r="32" spans="1:8" x14ac:dyDescent="0.3">
      <c r="A32" t="s">
        <v>328</v>
      </c>
      <c r="B32" s="10" t="s">
        <v>327</v>
      </c>
      <c r="C32" t="s">
        <v>329</v>
      </c>
      <c r="E32" t="s">
        <v>16</v>
      </c>
      <c r="F32" t="str" cm="1">
        <f t="array" ref="F32">_xlfn.LET(_xlpm.res,MIN(_xlfn.MAP(_xlfn.TEXTSPLIT(_xlfn.CONCAT(C32,",",D32),",",,TRUE),_xlfn.LAMBDA(_xlpm.cnumber,_xlfn.IFNA(_xlfn.XLOOKUP(_xlfn.XLOOKUP(_xlpm.cnumber,'KUSSS DUMP'!D$2:D921,'KUSSS DUMP'!C$2:C921),Grade,Number,"Not found"),10)))),IF(_xlpm.res=10,"Not found",_xlpm.res))</f>
        <v>Not found</v>
      </c>
      <c r="G32">
        <v>3</v>
      </c>
      <c r="H32" s="8" t="str">
        <f>_xlfn.LET(_xlpm.duplicates,COUNTIF('KUSSS DUMP'!D$2:D981,C32),IF(_xlpm.duplicates&gt;1,"Action required: "&amp;_xlpm.duplicates&amp;" grades found for this course number.",""))</f>
        <v/>
      </c>
    </row>
    <row r="33" spans="1:16" x14ac:dyDescent="0.3">
      <c r="A33" t="s">
        <v>331</v>
      </c>
      <c r="B33" s="10" t="s">
        <v>330</v>
      </c>
      <c r="C33" t="s">
        <v>332</v>
      </c>
      <c r="E33" t="s">
        <v>16</v>
      </c>
      <c r="F33" t="str" cm="1">
        <f t="array" ref="F33">_xlfn.LET(_xlpm.res,MIN(_xlfn.MAP(_xlfn.TEXTSPLIT(_xlfn.CONCAT(C33,",",D33),",",,TRUE),_xlfn.LAMBDA(_xlpm.cnumber,_xlfn.IFNA(_xlfn.XLOOKUP(_xlfn.XLOOKUP(_xlpm.cnumber,'KUSSS DUMP'!D$2:D922,'KUSSS DUMP'!C$2:C922),Grade,Number,"Not found"),10)))),IF(_xlpm.res=10,"Not found",_xlpm.res))</f>
        <v>Not found</v>
      </c>
      <c r="G33">
        <v>3</v>
      </c>
      <c r="H33" s="8" t="str">
        <f>_xlfn.LET(_xlpm.duplicates,COUNTIF('KUSSS DUMP'!D$2:D982,C33),IF(_xlpm.duplicates&gt;1,"Action required: "&amp;_xlpm.duplicates&amp;" grades found for this course number.",""))</f>
        <v/>
      </c>
    </row>
    <row r="34" spans="1:16" x14ac:dyDescent="0.3">
      <c r="A34" t="s">
        <v>334</v>
      </c>
      <c r="B34" s="10" t="s">
        <v>333</v>
      </c>
      <c r="C34" t="s">
        <v>335</v>
      </c>
      <c r="E34" t="s">
        <v>16</v>
      </c>
      <c r="F34" t="str" cm="1">
        <f t="array" ref="F34">_xlfn.LET(_xlpm.res,MIN(_xlfn.MAP(_xlfn.TEXTSPLIT(_xlfn.CONCAT(C34,",",D34),",",,TRUE),_xlfn.LAMBDA(_xlpm.cnumber,_xlfn.IFNA(_xlfn.XLOOKUP(_xlfn.XLOOKUP(_xlpm.cnumber,'KUSSS DUMP'!D$2:D923,'KUSSS DUMP'!C$2:C923),Grade,Number,"Not found"),10)))),IF(_xlpm.res=10,"Not found",_xlpm.res))</f>
        <v>Not found</v>
      </c>
      <c r="G34">
        <v>3</v>
      </c>
      <c r="H34" s="8" t="str">
        <f>_xlfn.LET(_xlpm.duplicates,COUNTIF('KUSSS DUMP'!D$2:D983,C34),IF(_xlpm.duplicates&gt;1,"Action required: "&amp;_xlpm.duplicates&amp;" grades found for this course number.",""))</f>
        <v/>
      </c>
    </row>
    <row r="35" spans="1:16" x14ac:dyDescent="0.3">
      <c r="A35" t="s">
        <v>337</v>
      </c>
      <c r="B35" s="10" t="s">
        <v>336</v>
      </c>
      <c r="C35" t="s">
        <v>338</v>
      </c>
      <c r="E35" t="s">
        <v>16</v>
      </c>
      <c r="F35" t="str" cm="1">
        <f t="array" ref="F35">_xlfn.LET(_xlpm.res,MIN(_xlfn.MAP(_xlfn.TEXTSPLIT(_xlfn.CONCAT(C35,",",D35),",",,TRUE),_xlfn.LAMBDA(_xlpm.cnumber,_xlfn.IFNA(_xlfn.XLOOKUP(_xlfn.XLOOKUP(_xlpm.cnumber,'KUSSS DUMP'!D$2:D924,'KUSSS DUMP'!C$2:C924),Grade,Number,"Not found"),10)))),IF(_xlpm.res=10,"Not found",_xlpm.res))</f>
        <v>Not found</v>
      </c>
      <c r="G35">
        <v>3</v>
      </c>
      <c r="H35" s="8" t="str">
        <f>_xlfn.LET(_xlpm.duplicates,COUNTIF('KUSSS DUMP'!D$2:D984,C35),IF(_xlpm.duplicates&gt;1,"Action required: "&amp;_xlpm.duplicates&amp;" grades found for this course number.",""))</f>
        <v/>
      </c>
    </row>
    <row r="36" spans="1:16" x14ac:dyDescent="0.3">
      <c r="A36" t="s">
        <v>340</v>
      </c>
      <c r="B36" s="10" t="s">
        <v>339</v>
      </c>
      <c r="C36" t="s">
        <v>341</v>
      </c>
      <c r="E36" t="s">
        <v>16</v>
      </c>
      <c r="F36" t="str" cm="1">
        <f t="array" ref="F36">_xlfn.LET(_xlpm.res,MIN(_xlfn.MAP(_xlfn.TEXTSPLIT(_xlfn.CONCAT(C36,",",D36),",",,TRUE),_xlfn.LAMBDA(_xlpm.cnumber,_xlfn.IFNA(_xlfn.XLOOKUP(_xlfn.XLOOKUP(_xlpm.cnumber,'KUSSS DUMP'!D$2:D925,'KUSSS DUMP'!C$2:C925),Grade,Number,"Not found"),10)))),IF(_xlpm.res=10,"Not found",_xlpm.res))</f>
        <v>Not found</v>
      </c>
      <c r="G36">
        <v>1.5</v>
      </c>
      <c r="H36" s="8" t="str">
        <f>_xlfn.LET(_xlpm.duplicates,COUNTIF('KUSSS DUMP'!D$2:D985,C36),IF(_xlpm.duplicates&gt;1,"Action required: "&amp;_xlpm.duplicates&amp;" grades found for this course number.",""))</f>
        <v/>
      </c>
    </row>
    <row r="37" spans="1:16" x14ac:dyDescent="0.3">
      <c r="A37" t="s">
        <v>343</v>
      </c>
      <c r="B37" s="10" t="s">
        <v>342</v>
      </c>
      <c r="C37" t="s">
        <v>344</v>
      </c>
      <c r="E37" t="s">
        <v>16</v>
      </c>
      <c r="F37" t="str" cm="1">
        <f t="array" ref="F37">_xlfn.LET(_xlpm.res,MIN(_xlfn.MAP(_xlfn.TEXTSPLIT(_xlfn.CONCAT(C37,",",D37),",",,TRUE),_xlfn.LAMBDA(_xlpm.cnumber,_xlfn.IFNA(_xlfn.XLOOKUP(_xlfn.XLOOKUP(_xlpm.cnumber,'KUSSS DUMP'!D$2:D926,'KUSSS DUMP'!C$2:C926),Grade,Number,"Not found"),10)))),IF(_xlpm.res=10,"Not found",_xlpm.res))</f>
        <v>Not found</v>
      </c>
      <c r="G37">
        <v>3</v>
      </c>
      <c r="H37" s="8" t="str">
        <f>_xlfn.LET(_xlpm.duplicates,COUNTIF('KUSSS DUMP'!D$2:D986,C37),IF(_xlpm.duplicates&gt;1,"Action required: "&amp;_xlpm.duplicates&amp;" grades found for this course number.",""))</f>
        <v/>
      </c>
    </row>
    <row r="38" spans="1:16" x14ac:dyDescent="0.3">
      <c r="A38" t="s">
        <v>346</v>
      </c>
      <c r="B38" s="10" t="s">
        <v>345</v>
      </c>
      <c r="C38" t="s">
        <v>347</v>
      </c>
      <c r="E38" t="s">
        <v>16</v>
      </c>
      <c r="F38" t="str" cm="1">
        <f t="array" ref="F38">_xlfn.LET(_xlpm.res,MIN(_xlfn.MAP(_xlfn.TEXTSPLIT(_xlfn.CONCAT(C38,",",D38),",",,TRUE),_xlfn.LAMBDA(_xlpm.cnumber,_xlfn.IFNA(_xlfn.XLOOKUP(_xlfn.XLOOKUP(_xlpm.cnumber,'KUSSS DUMP'!D$2:D927,'KUSSS DUMP'!C$2:C927),Grade,Number,"Not found"),10)))),IF(_xlpm.res=10,"Not found",_xlpm.res))</f>
        <v>Not found</v>
      </c>
      <c r="G38">
        <v>1.5</v>
      </c>
      <c r="H38" s="8" t="str">
        <f>_xlfn.LET(_xlpm.duplicates,COUNTIF('KUSSS DUMP'!D$2:D987,C38),IF(_xlpm.duplicates&gt;1,"Action required: "&amp;_xlpm.duplicates&amp;" grades found for this course number.",""))</f>
        <v/>
      </c>
    </row>
    <row r="39" spans="1:16" x14ac:dyDescent="0.3">
      <c r="A39" t="s">
        <v>349</v>
      </c>
      <c r="B39" s="10" t="s">
        <v>348</v>
      </c>
      <c r="C39" t="s">
        <v>350</v>
      </c>
      <c r="E39" t="s">
        <v>16</v>
      </c>
      <c r="F39" t="str" cm="1">
        <f t="array" ref="F39">_xlfn.LET(_xlpm.res,MIN(_xlfn.MAP(_xlfn.TEXTSPLIT(_xlfn.CONCAT(C39,",",D39),",",,TRUE),_xlfn.LAMBDA(_xlpm.cnumber,_xlfn.IFNA(_xlfn.XLOOKUP(_xlfn.XLOOKUP(_xlpm.cnumber,'KUSSS DUMP'!D$2:D928,'KUSSS DUMP'!C$2:C928),Grade,Number,"Not found"),10)))),IF(_xlpm.res=10,"Not found",_xlpm.res))</f>
        <v>Not found</v>
      </c>
      <c r="G39">
        <v>3</v>
      </c>
      <c r="H39" s="8" t="str">
        <f>_xlfn.LET(_xlpm.duplicates,COUNTIF('KUSSS DUMP'!D$2:D988,C39),IF(_xlpm.duplicates&gt;1,"Action required: "&amp;_xlpm.duplicates&amp;" grades found for this course number.",""))</f>
        <v/>
      </c>
    </row>
    <row r="40" spans="1:16" x14ac:dyDescent="0.3">
      <c r="A40" t="s">
        <v>352</v>
      </c>
      <c r="B40" s="10" t="s">
        <v>351</v>
      </c>
      <c r="C40" t="s">
        <v>353</v>
      </c>
      <c r="E40" t="s">
        <v>16</v>
      </c>
      <c r="F40" t="str" cm="1">
        <f t="array" ref="F40">_xlfn.LET(_xlpm.res,MIN(_xlfn.MAP(_xlfn.TEXTSPLIT(_xlfn.CONCAT(C40,",",D40),",",,TRUE),_xlfn.LAMBDA(_xlpm.cnumber,_xlfn.IFNA(_xlfn.XLOOKUP(_xlfn.XLOOKUP(_xlpm.cnumber,'KUSSS DUMP'!D$2:D929,'KUSSS DUMP'!C$2:C929),Grade,Number,"Not found"),10)))),IF(_xlpm.res=10,"Not found",_xlpm.res))</f>
        <v>Not found</v>
      </c>
      <c r="G40">
        <v>3</v>
      </c>
      <c r="H40" s="8" t="str">
        <f>_xlfn.LET(_xlpm.duplicates,COUNTIF('KUSSS DUMP'!D$2:D989,C40),IF(_xlpm.duplicates&gt;1,"Action required: "&amp;_xlpm.duplicates&amp;" grades found for this course number.",""))</f>
        <v/>
      </c>
    </row>
    <row r="41" spans="1:16" x14ac:dyDescent="0.3">
      <c r="A41" t="s">
        <v>355</v>
      </c>
      <c r="B41" s="10" t="s">
        <v>354</v>
      </c>
      <c r="C41" t="s">
        <v>356</v>
      </c>
      <c r="E41" t="s">
        <v>16</v>
      </c>
      <c r="F41" t="str" cm="1">
        <f t="array" ref="F41">_xlfn.LET(_xlpm.res,MIN(_xlfn.MAP(_xlfn.TEXTSPLIT(_xlfn.CONCAT(C41,",",D41),",",,TRUE),_xlfn.LAMBDA(_xlpm.cnumber,_xlfn.IFNA(_xlfn.XLOOKUP(_xlfn.XLOOKUP(_xlpm.cnumber,'KUSSS DUMP'!D$2:D930,'KUSSS DUMP'!C$2:C930),Grade,Number,"Not found"),10)))),IF(_xlpm.res=10,"Not found",_xlpm.res))</f>
        <v>Not found</v>
      </c>
      <c r="G41">
        <v>3</v>
      </c>
      <c r="H41" s="8" t="str">
        <f>_xlfn.LET(_xlpm.duplicates,COUNTIF('KUSSS DUMP'!D$2:D990,C41),IF(_xlpm.duplicates&gt;1,"Action required: "&amp;_xlpm.duplicates&amp;" grades found for this course number.",""))</f>
        <v/>
      </c>
    </row>
    <row r="42" spans="1:16" x14ac:dyDescent="0.3">
      <c r="A42" t="s">
        <v>358</v>
      </c>
      <c r="B42" s="10" t="s">
        <v>357</v>
      </c>
      <c r="C42" t="s">
        <v>359</v>
      </c>
      <c r="E42" t="s">
        <v>16</v>
      </c>
      <c r="F42" t="str" cm="1">
        <f t="array" ref="F42">_xlfn.LET(_xlpm.res,MIN(_xlfn.MAP(_xlfn.TEXTSPLIT(_xlfn.CONCAT(C42,",",D42),",",,TRUE),_xlfn.LAMBDA(_xlpm.cnumber,_xlfn.IFNA(_xlfn.XLOOKUP(_xlfn.XLOOKUP(_xlpm.cnumber,'KUSSS DUMP'!D$2:D931,'KUSSS DUMP'!C$2:C931),Grade,Number,"Not found"),10)))),IF(_xlpm.res=10,"Not found",_xlpm.res))</f>
        <v>Not found</v>
      </c>
      <c r="G42">
        <v>3</v>
      </c>
      <c r="H42" s="8" t="str">
        <f>_xlfn.LET(_xlpm.duplicates,COUNTIF('KUSSS DUMP'!D$2:D991,C42),IF(_xlpm.duplicates&gt;1,"Action required: "&amp;_xlpm.duplicates&amp;" grades found for this course number.",""))</f>
        <v/>
      </c>
    </row>
    <row r="43" spans="1:16" x14ac:dyDescent="0.3">
      <c r="A43" t="s">
        <v>361</v>
      </c>
      <c r="B43" s="10" t="s">
        <v>360</v>
      </c>
      <c r="C43" t="s">
        <v>362</v>
      </c>
      <c r="E43" t="s">
        <v>16</v>
      </c>
      <c r="F43" t="str" cm="1">
        <f t="array" ref="F43">_xlfn.LET(_xlpm.res,MIN(_xlfn.MAP(_xlfn.TEXTSPLIT(_xlfn.CONCAT(C43,",",D43),",",,TRUE),_xlfn.LAMBDA(_xlpm.cnumber,_xlfn.IFNA(_xlfn.XLOOKUP(_xlfn.XLOOKUP(_xlpm.cnumber,'KUSSS DUMP'!D$2:D932,'KUSSS DUMP'!C$2:C932),Grade,Number,"Not found"),10)))),IF(_xlpm.res=10,"Not found",_xlpm.res))</f>
        <v>Not found</v>
      </c>
      <c r="G43">
        <v>3</v>
      </c>
      <c r="H43" s="8" t="str">
        <f>_xlfn.LET(_xlpm.duplicates,COUNTIF('KUSSS DUMP'!D$2:D992,C43),IF(_xlpm.duplicates&gt;1,"Action required: "&amp;_xlpm.duplicates&amp;" grades found for this course number.",""))</f>
        <v/>
      </c>
    </row>
    <row r="44" spans="1:16" x14ac:dyDescent="0.3">
      <c r="A44" t="s">
        <v>364</v>
      </c>
      <c r="B44" s="10" t="s">
        <v>363</v>
      </c>
      <c r="C44" t="s">
        <v>365</v>
      </c>
      <c r="E44" t="s">
        <v>16</v>
      </c>
      <c r="F44" t="str" cm="1">
        <f t="array" ref="F44">_xlfn.LET(_xlpm.res,MIN(_xlfn.MAP(_xlfn.TEXTSPLIT(_xlfn.CONCAT(C44,",",D44),",",,TRUE),_xlfn.LAMBDA(_xlpm.cnumber,_xlfn.IFNA(_xlfn.XLOOKUP(_xlfn.XLOOKUP(_xlpm.cnumber,'KUSSS DUMP'!D$2:D933,'KUSSS DUMP'!C$2:C933),Grade,Number,"Not found"),10)))),IF(_xlpm.res=10,"Not found",_xlpm.res))</f>
        <v>Not found</v>
      </c>
      <c r="G44">
        <v>3</v>
      </c>
      <c r="H44" s="8" t="str">
        <f>_xlfn.LET(_xlpm.duplicates,COUNTIF('KUSSS DUMP'!D$2:D993,C44),IF(_xlpm.duplicates&gt;1,"Action required: "&amp;_xlpm.duplicates&amp;" grades found for this course number.",""))</f>
        <v/>
      </c>
    </row>
    <row r="45" spans="1:16" ht="15" customHeight="1" x14ac:dyDescent="0.3">
      <c r="A45" t="s">
        <v>367</v>
      </c>
      <c r="B45" s="10" t="s">
        <v>366</v>
      </c>
      <c r="C45" t="s">
        <v>368</v>
      </c>
      <c r="E45" t="s">
        <v>16</v>
      </c>
      <c r="F45" t="str" cm="1">
        <f t="array" ref="F45">_xlfn.LET(_xlpm.res,MIN(_xlfn.MAP(_xlfn.TEXTSPLIT(_xlfn.CONCAT(C45,",",D45),",",,TRUE),_xlfn.LAMBDA(_xlpm.cnumber,_xlfn.IFNA(_xlfn.XLOOKUP(_xlfn.XLOOKUP(_xlpm.cnumber,'KUSSS DUMP'!D$2:D934,'KUSSS DUMP'!C$2:C934),Grade,Number,"Not found"),10)))),IF(_xlpm.res=10,"Not found",_xlpm.res))</f>
        <v>Not found</v>
      </c>
      <c r="G45">
        <v>3</v>
      </c>
      <c r="H45" s="8" t="str">
        <f>_xlfn.LET(_xlpm.duplicates,COUNTIF('KUSSS DUMP'!D$2:D994,C45),IF(_xlpm.duplicates&gt;1,"Action required: "&amp;_xlpm.duplicates&amp;" grades found for this course number.",""))</f>
        <v/>
      </c>
      <c r="J45" s="19" t="s">
        <v>426</v>
      </c>
      <c r="K45" s="19"/>
      <c r="L45" s="19"/>
      <c r="M45" s="19"/>
      <c r="N45" s="19"/>
      <c r="O45" s="19"/>
      <c r="P45" s="19"/>
    </row>
    <row r="46" spans="1:16" x14ac:dyDescent="0.3">
      <c r="A46" t="s">
        <v>370</v>
      </c>
      <c r="B46" s="10" t="s">
        <v>369</v>
      </c>
      <c r="C46" t="s">
        <v>27</v>
      </c>
      <c r="E46" t="s">
        <v>16</v>
      </c>
      <c r="F46" t="str" cm="1">
        <f t="array" ref="F46">_xlfn.LET(_xlpm.res,MIN(_xlfn.MAP(_xlfn.TEXTSPLIT(_xlfn.CONCAT(C46,",",D46),",",,TRUE),_xlfn.LAMBDA(_xlpm.cnumber,_xlfn.IFNA(_xlfn.XLOOKUP(_xlfn.XLOOKUP(_xlpm.cnumber,'KUSSS DUMP'!D$2:D935,'KUSSS DUMP'!C$2:C935),Grade,Number,"Not found"),10)))),IF(_xlpm.res=10,"Not found",_xlpm.res))</f>
        <v>Not found</v>
      </c>
      <c r="G46">
        <v>3</v>
      </c>
      <c r="H46" s="8" t="str">
        <f>_xlfn.LET(_xlpm.duplicates,COUNTIF('KUSSS DUMP'!D$2:D995,C46),IF(_xlpm.duplicates&gt;1,"Action required: "&amp;_xlpm.duplicates&amp;" grades found for this course number.",""))</f>
        <v/>
      </c>
      <c r="J46" s="19"/>
      <c r="K46" s="19"/>
      <c r="L46" s="19"/>
      <c r="M46" s="19"/>
      <c r="N46" s="19"/>
      <c r="O46" s="19"/>
      <c r="P46" s="19"/>
    </row>
    <row r="47" spans="1:16" ht="15" customHeight="1" x14ac:dyDescent="0.3">
      <c r="A47" t="s">
        <v>372</v>
      </c>
      <c r="B47" s="10" t="s">
        <v>371</v>
      </c>
      <c r="C47" t="s">
        <v>373</v>
      </c>
      <c r="E47" t="s">
        <v>16</v>
      </c>
      <c r="F47" t="str" cm="1">
        <f t="array" ref="F47">_xlfn.LET(_xlpm.res,MIN(_xlfn.MAP(_xlfn.TEXTSPLIT(_xlfn.CONCAT(C47,",",D47),",",,TRUE),_xlfn.LAMBDA(_xlpm.cnumber,_xlfn.IFNA(_xlfn.XLOOKUP(_xlfn.XLOOKUP(_xlpm.cnumber,'KUSSS DUMP'!D$2:D936,'KUSSS DUMP'!C$2:C936),Grade,Number,"Not found"),10)))),IF(_xlpm.res=10,"Not found",_xlpm.res))</f>
        <v>Not found</v>
      </c>
      <c r="G47">
        <v>1.5</v>
      </c>
      <c r="H47" s="8" t="str">
        <f>_xlfn.LET(_xlpm.duplicates,COUNTIF('KUSSS DUMP'!D$2:D996,C47),IF(_xlpm.duplicates&gt;1,"Action required: "&amp;_xlpm.duplicates&amp;" grades found for this course number.",""))</f>
        <v/>
      </c>
      <c r="J47" s="19"/>
      <c r="K47" s="19"/>
      <c r="L47" s="19"/>
      <c r="M47" s="19"/>
      <c r="N47" s="19"/>
      <c r="O47" s="19"/>
      <c r="P47" s="19"/>
    </row>
    <row r="48" spans="1:16" x14ac:dyDescent="0.3">
      <c r="A48" t="s">
        <v>375</v>
      </c>
      <c r="B48" s="10" t="s">
        <v>374</v>
      </c>
      <c r="C48" t="s">
        <v>376</v>
      </c>
      <c r="E48" t="s">
        <v>16</v>
      </c>
      <c r="F48" t="str" cm="1">
        <f t="array" ref="F48">_xlfn.LET(_xlpm.res,MIN(_xlfn.MAP(_xlfn.TEXTSPLIT(_xlfn.CONCAT(C48,",",D48),",",,TRUE),_xlfn.LAMBDA(_xlpm.cnumber,_xlfn.IFNA(_xlfn.XLOOKUP(_xlfn.XLOOKUP(_xlpm.cnumber,'KUSSS DUMP'!D$2:D937,'KUSSS DUMP'!C$2:C937),Grade,Number,"Not found"),10)))),IF(_xlpm.res=10,"Not found",_xlpm.res))</f>
        <v>Not found</v>
      </c>
      <c r="G48">
        <v>3</v>
      </c>
      <c r="H48" s="8" t="str">
        <f>_xlfn.LET(_xlpm.duplicates,COUNTIF('KUSSS DUMP'!D$2:D997,C48),IF(_xlpm.duplicates&gt;1,"Action required: "&amp;_xlpm.duplicates&amp;" grades found for this course number.",""))</f>
        <v/>
      </c>
      <c r="J48" s="19"/>
      <c r="K48" s="19"/>
      <c r="L48" s="19"/>
      <c r="M48" s="19"/>
      <c r="N48" s="19"/>
      <c r="O48" s="19"/>
      <c r="P48" s="19"/>
    </row>
    <row r="49" spans="1:16" x14ac:dyDescent="0.3">
      <c r="A49" t="s">
        <v>378</v>
      </c>
      <c r="B49" s="10" t="s">
        <v>377</v>
      </c>
      <c r="C49" t="s">
        <v>379</v>
      </c>
      <c r="E49" t="s">
        <v>16</v>
      </c>
      <c r="F49" t="str" cm="1">
        <f t="array" ref="F49">_xlfn.LET(_xlpm.res,MIN(_xlfn.MAP(_xlfn.TEXTSPLIT(_xlfn.CONCAT(C49,",",D49),",",,TRUE),_xlfn.LAMBDA(_xlpm.cnumber,_xlfn.IFNA(_xlfn.XLOOKUP(_xlfn.XLOOKUP(_xlpm.cnumber,'KUSSS DUMP'!D$2:D938,'KUSSS DUMP'!C$2:C938),Grade,Number,"Not found"),10)))),IF(_xlpm.res=10,"Not found",_xlpm.res))</f>
        <v>Not found</v>
      </c>
      <c r="G49">
        <v>1.5</v>
      </c>
      <c r="H49" s="8" t="str">
        <f>_xlfn.LET(_xlpm.duplicates,COUNTIF('KUSSS DUMP'!D$2:D998,C49),IF(_xlpm.duplicates&gt;1,"Action required: "&amp;_xlpm.duplicates&amp;" grades found for this course number.",""))</f>
        <v/>
      </c>
      <c r="J49" s="19"/>
      <c r="K49" s="19"/>
      <c r="L49" s="19"/>
      <c r="M49" s="19"/>
      <c r="N49" s="19"/>
      <c r="O49" s="19"/>
      <c r="P49" s="19"/>
    </row>
    <row r="50" spans="1:16" x14ac:dyDescent="0.3">
      <c r="A50" t="s">
        <v>381</v>
      </c>
      <c r="B50" s="10" t="s">
        <v>380</v>
      </c>
      <c r="C50" t="s">
        <v>382</v>
      </c>
      <c r="E50" t="s">
        <v>16</v>
      </c>
      <c r="F50" t="str" cm="1">
        <f t="array" ref="F50">_xlfn.LET(_xlpm.res,MIN(_xlfn.MAP(_xlfn.TEXTSPLIT(_xlfn.CONCAT(C50,",",D50),",",,TRUE),_xlfn.LAMBDA(_xlpm.cnumber,_xlfn.IFNA(_xlfn.XLOOKUP(_xlfn.XLOOKUP(_xlpm.cnumber,'KUSSS DUMP'!D$2:D939,'KUSSS DUMP'!C$2:C939),Grade,Number,"Not found"),10)))),IF(_xlpm.res=10,"Not found",_xlpm.res))</f>
        <v>Not found</v>
      </c>
      <c r="G50">
        <v>1.5</v>
      </c>
      <c r="H50" s="8" t="str">
        <f>_xlfn.LET(_xlpm.duplicates,COUNTIF('KUSSS DUMP'!D$2:D999,C50),IF(_xlpm.duplicates&gt;1,"Action required: "&amp;_xlpm.duplicates&amp;" grades found for this course number.",""))</f>
        <v/>
      </c>
      <c r="J50" s="19"/>
      <c r="K50" s="19"/>
      <c r="L50" s="19"/>
      <c r="M50" s="19"/>
      <c r="N50" s="19"/>
      <c r="O50" s="19"/>
      <c r="P50" s="19"/>
    </row>
    <row r="51" spans="1:16" x14ac:dyDescent="0.3">
      <c r="A51" t="s">
        <v>384</v>
      </c>
      <c r="B51" s="10" t="s">
        <v>383</v>
      </c>
      <c r="C51" t="s">
        <v>385</v>
      </c>
      <c r="E51" t="s">
        <v>16</v>
      </c>
      <c r="F51" t="str" cm="1">
        <f t="array" ref="F51">_xlfn.LET(_xlpm.res,MIN(_xlfn.MAP(_xlfn.TEXTSPLIT(_xlfn.CONCAT(C51,",",D51),",",,TRUE),_xlfn.LAMBDA(_xlpm.cnumber,_xlfn.IFNA(_xlfn.XLOOKUP(_xlfn.XLOOKUP(_xlpm.cnumber,'KUSSS DUMP'!D$2:D940,'KUSSS DUMP'!C$2:C940),Grade,Number,"Not found"),10)))),IF(_xlpm.res=10,"Not found",_xlpm.res))</f>
        <v>Not found</v>
      </c>
      <c r="G51">
        <v>3</v>
      </c>
      <c r="H51" s="8" t="str">
        <f>_xlfn.LET(_xlpm.duplicates,COUNTIF('KUSSS DUMP'!D$2:D1000,C51),IF(_xlpm.duplicates&gt;1,"Action required: "&amp;_xlpm.duplicates&amp;" grades found for this course number.",""))</f>
        <v/>
      </c>
      <c r="J51" s="19"/>
      <c r="K51" s="19"/>
      <c r="L51" s="19"/>
      <c r="M51" s="19"/>
      <c r="N51" s="19"/>
      <c r="O51" s="19"/>
      <c r="P51" s="19"/>
    </row>
    <row r="52" spans="1:16" x14ac:dyDescent="0.3">
      <c r="J52" s="4"/>
      <c r="K52" s="4"/>
      <c r="L52" s="4"/>
      <c r="M52" s="4"/>
      <c r="N52" s="4"/>
    </row>
    <row r="53" spans="1:16" s="1" customFormat="1" x14ac:dyDescent="0.3">
      <c r="A53" s="25" t="s">
        <v>386</v>
      </c>
      <c r="B53" s="25"/>
      <c r="C53" s="25"/>
      <c r="D53" s="25"/>
      <c r="E53" s="25"/>
      <c r="F53" s="25"/>
      <c r="G53" s="25"/>
      <c r="H53" s="25"/>
      <c r="J53" s="24" t="str">
        <f>IF(COUNTIF(F54:F59, "Not found") + COUNTIF(F69, "Not found") &gt;= 7, "Attention: One seminar is needed to complete BSc!", "")</f>
        <v>Attention: One seminar is needed to complete BSc!</v>
      </c>
      <c r="K53" s="24"/>
      <c r="L53" s="24"/>
      <c r="M53" s="24"/>
      <c r="N53" s="24"/>
      <c r="O53" s="24"/>
      <c r="P53" s="24"/>
    </row>
    <row r="54" spans="1:16" x14ac:dyDescent="0.3">
      <c r="A54" t="s">
        <v>388</v>
      </c>
      <c r="B54" s="10" t="s">
        <v>387</v>
      </c>
      <c r="C54" t="s">
        <v>389</v>
      </c>
      <c r="E54" t="s">
        <v>16</v>
      </c>
      <c r="F54" t="str" cm="1">
        <f t="array" ref="F54">_xlfn.LET(_xlpm.res,MIN(_xlfn.MAP(_xlfn.TEXTSPLIT(_xlfn.CONCAT(C54,",",D54),",",,TRUE),_xlfn.LAMBDA(_xlpm.cnumber,_xlfn.IFNA(_xlfn.XLOOKUP(_xlfn.XLOOKUP(_xlpm.cnumber,'KUSSS DUMP'!D$2:D943,'KUSSS DUMP'!C$2:C943),Grade,Number,"Not found"),10)))),IF(_xlpm.res=10,"Not found",_xlpm.res))</f>
        <v>Not found</v>
      </c>
      <c r="G54">
        <v>3</v>
      </c>
      <c r="H54" s="8" t="str">
        <f>_xlfn.LET(_xlpm.duplicates,COUNTIF('KUSSS DUMP'!D$2:D1003,C54),IF(_xlpm.duplicates&gt;1,"Action required: "&amp;_xlpm.duplicates&amp;" grades found for this course number.",""))</f>
        <v/>
      </c>
      <c r="K54" s="4"/>
      <c r="L54" s="4"/>
      <c r="M54" s="4"/>
      <c r="N54" s="4"/>
    </row>
    <row r="55" spans="1:16" x14ac:dyDescent="0.3">
      <c r="A55" t="s">
        <v>391</v>
      </c>
      <c r="B55" s="10" t="s">
        <v>390</v>
      </c>
      <c r="C55" t="s">
        <v>392</v>
      </c>
      <c r="E55" t="s">
        <v>16</v>
      </c>
      <c r="F55" t="str" cm="1">
        <f t="array" ref="F55">_xlfn.LET(_xlpm.res,MIN(_xlfn.MAP(_xlfn.TEXTSPLIT(_xlfn.CONCAT(C55,",",D55),",",,TRUE),_xlfn.LAMBDA(_xlpm.cnumber,_xlfn.IFNA(_xlfn.XLOOKUP(_xlfn.XLOOKUP(_xlpm.cnumber,'KUSSS DUMP'!D$2:D944,'KUSSS DUMP'!C$2:C944),Grade,Number,"Not found"),10)))),IF(_xlpm.res=10,"Not found",_xlpm.res))</f>
        <v>Not found</v>
      </c>
      <c r="G55">
        <v>3</v>
      </c>
      <c r="H55" s="8" t="str">
        <f>_xlfn.LET(_xlpm.duplicates,COUNTIF('KUSSS DUMP'!D$2:D1004,C55),IF(_xlpm.duplicates&gt;1,"Action required: "&amp;_xlpm.duplicates&amp;" grades found for this course number.",""))</f>
        <v/>
      </c>
    </row>
    <row r="56" spans="1:16" x14ac:dyDescent="0.3">
      <c r="A56" t="s">
        <v>394</v>
      </c>
      <c r="B56" s="10" t="s">
        <v>393</v>
      </c>
      <c r="C56" t="s">
        <v>395</v>
      </c>
      <c r="E56" t="s">
        <v>16</v>
      </c>
      <c r="F56" t="str" cm="1">
        <f t="array" ref="F56">_xlfn.LET(_xlpm.res,MIN(_xlfn.MAP(_xlfn.TEXTSPLIT(_xlfn.CONCAT(C56,",",D56),",",,TRUE),_xlfn.LAMBDA(_xlpm.cnumber,_xlfn.IFNA(_xlfn.XLOOKUP(_xlfn.XLOOKUP(_xlpm.cnumber,'KUSSS DUMP'!D$2:D945,'KUSSS DUMP'!C$2:C945),Grade,Number,"Not found"),10)))),IF(_xlpm.res=10,"Not found",_xlpm.res))</f>
        <v>Not found</v>
      </c>
      <c r="G56">
        <v>3</v>
      </c>
      <c r="H56" s="8" t="str">
        <f>_xlfn.LET(_xlpm.duplicates,COUNTIF('KUSSS DUMP'!D$2:D1005,C56),IF(_xlpm.duplicates&gt;1,"Action required: "&amp;_xlpm.duplicates&amp;" grades found for this course number.",""))</f>
        <v/>
      </c>
    </row>
    <row r="57" spans="1:16" x14ac:dyDescent="0.3">
      <c r="A57" t="s">
        <v>397</v>
      </c>
      <c r="B57" s="10" t="s">
        <v>396</v>
      </c>
      <c r="C57" t="s">
        <v>398</v>
      </c>
      <c r="E57" t="s">
        <v>16</v>
      </c>
      <c r="F57" t="str" cm="1">
        <f t="array" ref="F57">_xlfn.LET(_xlpm.res,MIN(_xlfn.MAP(_xlfn.TEXTSPLIT(_xlfn.CONCAT(C57,",",D57),",",,TRUE),_xlfn.LAMBDA(_xlpm.cnumber,_xlfn.IFNA(_xlfn.XLOOKUP(_xlfn.XLOOKUP(_xlpm.cnumber,'KUSSS DUMP'!D$2:D946,'KUSSS DUMP'!C$2:C946),Grade,Number,"Not found"),10)))),IF(_xlpm.res=10,"Not found",_xlpm.res))</f>
        <v>Not found</v>
      </c>
      <c r="G57">
        <v>3</v>
      </c>
      <c r="H57" s="8" t="str">
        <f>_xlfn.LET(_xlpm.duplicates,COUNTIF('KUSSS DUMP'!D$2:D1006,C57),IF(_xlpm.duplicates&gt;1,"Action required: "&amp;_xlpm.duplicates&amp;" grades found for this course number.",""))</f>
        <v/>
      </c>
    </row>
    <row r="58" spans="1:16" x14ac:dyDescent="0.3">
      <c r="A58" t="s">
        <v>400</v>
      </c>
      <c r="B58" s="10" t="s">
        <v>399</v>
      </c>
      <c r="C58" t="s">
        <v>401</v>
      </c>
      <c r="E58" t="s">
        <v>16</v>
      </c>
      <c r="F58" t="str" cm="1">
        <f t="array" ref="F58">_xlfn.LET(_xlpm.res,MIN(_xlfn.MAP(_xlfn.TEXTSPLIT(_xlfn.CONCAT(C58,",",D58),",",,TRUE),_xlfn.LAMBDA(_xlpm.cnumber,_xlfn.IFNA(_xlfn.XLOOKUP(_xlfn.XLOOKUP(_xlpm.cnumber,'KUSSS DUMP'!D$2:D947,'KUSSS DUMP'!C$2:C947),Grade,Number,"Not found"),10)))),IF(_xlpm.res=10,"Not found",_xlpm.res))</f>
        <v>Not found</v>
      </c>
      <c r="G58">
        <v>3</v>
      </c>
      <c r="H58" s="8" t="str">
        <f>_xlfn.LET(_xlpm.duplicates,COUNTIF('KUSSS DUMP'!D$2:D1007,C58),IF(_xlpm.duplicates&gt;1,"Action required: "&amp;_xlpm.duplicates&amp;" grades found for this course number.",""))</f>
        <v/>
      </c>
    </row>
    <row r="59" spans="1:16" x14ac:dyDescent="0.3">
      <c r="A59" t="s">
        <v>403</v>
      </c>
      <c r="B59" s="10" t="s">
        <v>402</v>
      </c>
      <c r="C59" t="s">
        <v>404</v>
      </c>
      <c r="E59" t="s">
        <v>16</v>
      </c>
      <c r="F59" t="str" cm="1">
        <f t="array" ref="F59">_xlfn.LET(_xlpm.res,MIN(_xlfn.MAP(_xlfn.TEXTSPLIT(_xlfn.CONCAT(C59,",",D59),",",,TRUE),_xlfn.LAMBDA(_xlpm.cnumber,_xlfn.IFNA(_xlfn.XLOOKUP(_xlfn.XLOOKUP(_xlpm.cnumber,'KUSSS DUMP'!D$2:D948,'KUSSS DUMP'!C$2:C948),Grade,Number,"Not found"),10)))),IF(_xlpm.res=10,"Not found",_xlpm.res))</f>
        <v>Not found</v>
      </c>
      <c r="G59">
        <v>3</v>
      </c>
      <c r="H59" s="8" t="str">
        <f>_xlfn.LET(_xlpm.duplicates,COUNTIF('KUSSS DUMP'!D$2:D1008,C59),IF(_xlpm.duplicates&gt;1,"Action required: "&amp;_xlpm.duplicates&amp;" grades found for this course number.",""))</f>
        <v/>
      </c>
    </row>
    <row r="61" spans="1:16" s="1" customFormat="1" x14ac:dyDescent="0.3">
      <c r="A61" s="25" t="s">
        <v>405</v>
      </c>
      <c r="B61" s="25"/>
      <c r="C61" s="25"/>
      <c r="D61" s="25"/>
      <c r="E61" s="25"/>
      <c r="F61" s="25"/>
      <c r="G61" s="25"/>
      <c r="H61" s="25"/>
    </row>
    <row r="62" spans="1:16" x14ac:dyDescent="0.3">
      <c r="A62" t="s">
        <v>407</v>
      </c>
      <c r="B62" s="10" t="s">
        <v>406</v>
      </c>
      <c r="C62" t="s">
        <v>26</v>
      </c>
      <c r="E62" t="s">
        <v>16</v>
      </c>
      <c r="F62" t="str" cm="1">
        <f t="array" ref="F62">_xlfn.LET(_xlpm.res,MIN(_xlfn.MAP(_xlfn.TEXTSPLIT(_xlfn.CONCAT(C62,",",D62),",",,TRUE),_xlfn.LAMBDA(_xlpm.cnumber,_xlfn.IFNA(_xlfn.XLOOKUP(_xlfn.XLOOKUP(_xlpm.cnumber,'KUSSS DUMP'!D$2:D951,'KUSSS DUMP'!C$2:C951),Grade,Number,"Not found"),10)))),IF(_xlpm.res=10,"Not found",_xlpm.res))</f>
        <v>Not found</v>
      </c>
      <c r="G62">
        <v>1.5</v>
      </c>
      <c r="H62" s="8" t="str">
        <f>_xlfn.LET(_xlpm.duplicates,COUNTIF('KUSSS DUMP'!D$2:D1011,C62),IF(_xlpm.duplicates&gt;1,"Action required: "&amp;_xlpm.duplicates&amp;" grades found for this course number.",""))</f>
        <v/>
      </c>
    </row>
    <row r="63" spans="1:16" x14ac:dyDescent="0.3">
      <c r="A63" t="s">
        <v>409</v>
      </c>
      <c r="B63" s="10" t="s">
        <v>408</v>
      </c>
      <c r="C63" t="s">
        <v>60</v>
      </c>
      <c r="E63" t="s">
        <v>16</v>
      </c>
      <c r="F63" t="str" cm="1">
        <f t="array" ref="F63">_xlfn.LET(_xlpm.res,MIN(_xlfn.MAP(_xlfn.TEXTSPLIT(_xlfn.CONCAT(C63,",",D63),",",,TRUE),_xlfn.LAMBDA(_xlpm.cnumber,_xlfn.IFNA(_xlfn.XLOOKUP(_xlfn.XLOOKUP(_xlpm.cnumber,'KUSSS DUMP'!D$2:D952,'KUSSS DUMP'!C$2:C952),Grade,Number,"Not found"),10)))),IF(_xlpm.res=10,"Not found",_xlpm.res))</f>
        <v>Not found</v>
      </c>
      <c r="G63">
        <v>1.5</v>
      </c>
      <c r="H63" s="8" t="str">
        <f>_xlfn.LET(_xlpm.duplicates,COUNTIF('KUSSS DUMP'!D$2:D1012,C63),IF(_xlpm.duplicates&gt;1,"Action required: "&amp;_xlpm.duplicates&amp;" grades found for this course number.",""))</f>
        <v/>
      </c>
    </row>
    <row r="64" spans="1:16" x14ac:dyDescent="0.3">
      <c r="A64" t="s">
        <v>411</v>
      </c>
      <c r="B64" s="10" t="s">
        <v>410</v>
      </c>
      <c r="C64" t="s">
        <v>412</v>
      </c>
      <c r="E64" t="s">
        <v>16</v>
      </c>
      <c r="F64" t="str" cm="1">
        <f t="array" ref="F64">_xlfn.LET(_xlpm.res,MIN(_xlfn.MAP(_xlfn.TEXTSPLIT(_xlfn.CONCAT(C64,",",D64),",",,TRUE),_xlfn.LAMBDA(_xlpm.cnumber,_xlfn.IFNA(_xlfn.XLOOKUP(_xlfn.XLOOKUP(_xlpm.cnumber,'KUSSS DUMP'!D$2:D953,'KUSSS DUMP'!C$2:C953),Grade,Number,"Not found"),10)))),IF(_xlpm.res=10,"Not found",_xlpm.res))</f>
        <v>Not found</v>
      </c>
      <c r="G64">
        <v>1.5</v>
      </c>
      <c r="H64" s="8" t="str">
        <f>_xlfn.LET(_xlpm.duplicates,COUNTIF('KUSSS DUMP'!D$2:D1013,C64),IF(_xlpm.duplicates&gt;1,"Action required: "&amp;_xlpm.duplicates&amp;" grades found for this course number.",""))</f>
        <v/>
      </c>
    </row>
    <row r="65" spans="1:16" x14ac:dyDescent="0.3">
      <c r="A65" t="s">
        <v>414</v>
      </c>
      <c r="B65" s="10" t="s">
        <v>413</v>
      </c>
      <c r="C65" t="s">
        <v>25</v>
      </c>
      <c r="E65" t="s">
        <v>16</v>
      </c>
      <c r="F65" t="str" cm="1">
        <f t="array" ref="F65">_xlfn.LET(_xlpm.res,MIN(_xlfn.MAP(_xlfn.TEXTSPLIT(_xlfn.CONCAT(C65,",",D65),",",,TRUE),_xlfn.LAMBDA(_xlpm.cnumber,_xlfn.IFNA(_xlfn.XLOOKUP(_xlfn.XLOOKUP(_xlpm.cnumber,'KUSSS DUMP'!D$2:D954,'KUSSS DUMP'!C$2:C954),Grade,Number,"Not found"),10)))),IF(_xlpm.res=10,"Not found",_xlpm.res))</f>
        <v>Not found</v>
      </c>
      <c r="G65">
        <v>3</v>
      </c>
      <c r="H65" s="8" t="str">
        <f>_xlfn.LET(_xlpm.duplicates,COUNTIF('KUSSS DUMP'!D$2:D1014,C65),IF(_xlpm.duplicates&gt;1,"Action required: "&amp;_xlpm.duplicates&amp;" grades found for this course number.",""))</f>
        <v/>
      </c>
    </row>
    <row r="66" spans="1:16" x14ac:dyDescent="0.3">
      <c r="A66" t="s">
        <v>416</v>
      </c>
      <c r="B66" s="10" t="s">
        <v>415</v>
      </c>
      <c r="C66" t="s">
        <v>417</v>
      </c>
      <c r="E66" t="s">
        <v>16</v>
      </c>
      <c r="F66" t="str" cm="1">
        <f t="array" ref="F66">_xlfn.LET(_xlpm.res,MIN(_xlfn.MAP(_xlfn.TEXTSPLIT(_xlfn.CONCAT(C66,",",D66),",",,TRUE),_xlfn.LAMBDA(_xlpm.cnumber,_xlfn.IFNA(_xlfn.XLOOKUP(_xlfn.XLOOKUP(_xlpm.cnumber,'KUSSS DUMP'!D$2:D955,'KUSSS DUMP'!C$2:C955),Grade,Number,"Not found"),10)))),IF(_xlpm.res=10,"Not found",_xlpm.res))</f>
        <v>Not found</v>
      </c>
      <c r="G66">
        <v>3</v>
      </c>
      <c r="H66" s="8" t="str">
        <f>_xlfn.LET(_xlpm.duplicates,COUNTIF('KUSSS DUMP'!D$2:D1015,C66),IF(_xlpm.duplicates&gt;1,"Action required: "&amp;_xlpm.duplicates&amp;" grades found for this course number.",""))</f>
        <v/>
      </c>
    </row>
    <row r="67" spans="1:16" x14ac:dyDescent="0.3">
      <c r="A67" t="s">
        <v>419</v>
      </c>
      <c r="B67" s="10" t="s">
        <v>418</v>
      </c>
      <c r="C67" t="s">
        <v>29</v>
      </c>
      <c r="E67" t="s">
        <v>16</v>
      </c>
      <c r="F67" t="str" cm="1">
        <f t="array" ref="F67">_xlfn.LET(_xlpm.res,MIN(_xlfn.MAP(_xlfn.TEXTSPLIT(_xlfn.CONCAT(C67,",",D67),",",,TRUE),_xlfn.LAMBDA(_xlpm.cnumber,_xlfn.IFNA(_xlfn.XLOOKUP(_xlfn.XLOOKUP(_xlpm.cnumber,'KUSSS DUMP'!D$2:D956,'KUSSS DUMP'!C$2:C956),Grade,Number,"Not found"),10)))),IF(_xlpm.res=10,"Not found",_xlpm.res))</f>
        <v>Not found</v>
      </c>
      <c r="G67">
        <v>3</v>
      </c>
      <c r="H67" s="8" t="str">
        <f>_xlfn.LET(_xlpm.duplicates,COUNTIF('KUSSS DUMP'!D$2:D1016,C67),IF(_xlpm.duplicates&gt;1,"Action required: "&amp;_xlpm.duplicates&amp;" grades found for this course number.",""))</f>
        <v/>
      </c>
    </row>
    <row r="68" spans="1:16" x14ac:dyDescent="0.3">
      <c r="A68" t="s">
        <v>421</v>
      </c>
      <c r="B68" s="10" t="s">
        <v>420</v>
      </c>
      <c r="C68" t="s">
        <v>422</v>
      </c>
      <c r="E68" t="s">
        <v>16</v>
      </c>
      <c r="F68" t="str" cm="1">
        <f t="array" ref="F68">_xlfn.LET(_xlpm.res,MIN(_xlfn.MAP(_xlfn.TEXTSPLIT(_xlfn.CONCAT(C68,",",D68),",",,TRUE),_xlfn.LAMBDA(_xlpm.cnumber,_xlfn.IFNA(_xlfn.XLOOKUP(_xlfn.XLOOKUP(_xlpm.cnumber,'KUSSS DUMP'!D$2:D957,'KUSSS DUMP'!C$2:C957),Grade,Number,"Not found"),10)))),IF(_xlpm.res=10,"Not found",_xlpm.res))</f>
        <v>Not found</v>
      </c>
      <c r="G68">
        <v>4.5</v>
      </c>
      <c r="H68" s="8" t="str">
        <f>_xlfn.LET(_xlpm.duplicates,COUNTIF('KUSSS DUMP'!D$2:D1017,C68),IF(_xlpm.duplicates&gt;1,"Action required: "&amp;_xlpm.duplicates&amp;" grades found for this course number.",""))</f>
        <v/>
      </c>
    </row>
    <row r="69" spans="1:16" x14ac:dyDescent="0.3">
      <c r="A69" t="s">
        <v>424</v>
      </c>
      <c r="B69" s="10" t="s">
        <v>423</v>
      </c>
      <c r="C69" t="s">
        <v>30</v>
      </c>
      <c r="E69" t="s">
        <v>16</v>
      </c>
      <c r="F69" t="str" cm="1">
        <f t="array" ref="F69">_xlfn.LET(_xlpm.res,MIN(_xlfn.MAP(_xlfn.TEXTSPLIT(_xlfn.CONCAT(C69,",",D69),",",,TRUE),_xlfn.LAMBDA(_xlpm.cnumber,_xlfn.IFNA(_xlfn.XLOOKUP(_xlfn.XLOOKUP(_xlpm.cnumber,'KUSSS DUMP'!D$2:D958,'KUSSS DUMP'!C$2:C958),Grade,Number,"Not found"),10)))),IF(_xlpm.res=10,"Not found",_xlpm.res))</f>
        <v>Not found</v>
      </c>
      <c r="G69">
        <v>3</v>
      </c>
      <c r="H69" s="8" t="str">
        <f>_xlfn.LET(_xlpm.duplicates,COUNTIF('KUSSS DUMP'!D$2:D1018,C69),IF(_xlpm.duplicates&gt;1,"Action required: "&amp;_xlpm.duplicates&amp;" grades found for this course number.",""))</f>
        <v/>
      </c>
    </row>
    <row r="71" spans="1:16" s="1" customFormat="1" ht="15" customHeight="1" x14ac:dyDescent="0.3">
      <c r="A71" s="25" t="s">
        <v>425</v>
      </c>
      <c r="B71" s="25"/>
      <c r="C71" s="25"/>
      <c r="D71" s="25"/>
      <c r="E71" s="25"/>
      <c r="F71" s="25"/>
      <c r="G71" s="25"/>
      <c r="H71" s="25"/>
      <c r="J71" s="4"/>
      <c r="K71" s="4"/>
      <c r="L71" s="4"/>
      <c r="M71" s="4"/>
    </row>
    <row r="72" spans="1:16" ht="15" customHeight="1" x14ac:dyDescent="0.3">
      <c r="A72" cm="1">
        <f t="array" ref="A72">_xlfn.XLOOKUP(C72,'KUSSS DUMP'!D$2:D961,'KUSSS DUMP'!B$2:B961,"Not found")</f>
        <v>0</v>
      </c>
      <c r="E72" t="s">
        <v>17</v>
      </c>
      <c r="F72" t="str" cm="1">
        <f t="array" ref="F72">_xlfn.LET(_xlpm.res,IF(ISBLANK(C72),10,MIN(_xlfn.MAP(_xlfn.TEXTSPLIT(_xlfn.CONCAT(C72,",",D72),",",,TRUE),_xlfn.LAMBDA(_xlpm.cnumber,_xlfn.IFNA(_xlfn.XLOOKUP(_xlfn.XLOOKUP(_xlpm.cnumber,'KUSSS DUMP'!D$2:D961,'KUSSS DUMP'!C$2:C961),Grade,Number,"Not found"),10))))),IF(_xlpm.res=10,"Not found",_xlpm.res))</f>
        <v>Not found</v>
      </c>
      <c r="G72" t="str" cm="1">
        <f t="array" ref="G72">IFERROR(VALUE(SUBSTITUTE(_xlfn.XLOOKUP(C72,'KUSSS DUMP'!D$2:D973,'KUSSS DUMP'!F$2:F973), ",",".")),"Not found")</f>
        <v>Not found</v>
      </c>
      <c r="H72" s="8" t="str">
        <f>_xlfn.LET(_xlpm.duplicates,COUNTIF('KUSSS DUMP'!D$2:D1021,C72),IF(_xlpm.duplicates&gt;1,"Action required: "&amp;_xlpm.duplicates&amp;" grades found for this course number.",""))</f>
        <v/>
      </c>
      <c r="I72" s="4"/>
      <c r="J72" s="19" t="s">
        <v>428</v>
      </c>
      <c r="K72" s="19"/>
      <c r="L72" s="19"/>
      <c r="M72" s="19"/>
      <c r="N72" s="19"/>
      <c r="O72" s="19"/>
      <c r="P72" s="19"/>
    </row>
    <row r="73" spans="1:16" x14ac:dyDescent="0.3">
      <c r="A73" cm="1">
        <f t="array" ref="A73">_xlfn.XLOOKUP(C73,'KUSSS DUMP'!D$2:D962,'KUSSS DUMP'!B$2:B962,"Not found")</f>
        <v>0</v>
      </c>
      <c r="E73" t="s">
        <v>17</v>
      </c>
      <c r="F73" t="str" cm="1">
        <f t="array" ref="F73">_xlfn.LET(_xlpm.res,IF(ISBLANK(C73),10,MIN(_xlfn.MAP(_xlfn.TEXTSPLIT(_xlfn.CONCAT(C73,",",D73),",",,TRUE),_xlfn.LAMBDA(_xlpm.cnumber,_xlfn.IFNA(_xlfn.XLOOKUP(_xlfn.XLOOKUP(_xlpm.cnumber,'KUSSS DUMP'!D$2:D962,'KUSSS DUMP'!C$2:C962),Grade,Number,"Not found"),10))))),IF(_xlpm.res=10,"Not found",_xlpm.res))</f>
        <v>Not found</v>
      </c>
      <c r="G73" t="str" cm="1">
        <f t="array" ref="G73">IFERROR(VALUE(SUBSTITUTE(_xlfn.XLOOKUP(C73,'KUSSS DUMP'!D$2:D974,'KUSSS DUMP'!F$2:F974), ",",".")),"Not found")</f>
        <v>Not found</v>
      </c>
      <c r="H73" s="8" t="str">
        <f>_xlfn.LET(_xlpm.duplicates,COUNTIF('KUSSS DUMP'!D$2:D1022,C73),IF(_xlpm.duplicates&gt;1,"Action required: "&amp;_xlpm.duplicates&amp;" grades found for this course number.",""))</f>
        <v/>
      </c>
      <c r="I73" s="4"/>
      <c r="J73" s="19"/>
      <c r="K73" s="19"/>
      <c r="L73" s="19"/>
      <c r="M73" s="19"/>
      <c r="N73" s="19"/>
      <c r="O73" s="19"/>
      <c r="P73" s="19"/>
    </row>
    <row r="74" spans="1:16" x14ac:dyDescent="0.3">
      <c r="A74" cm="1">
        <f t="array" ref="A74">_xlfn.XLOOKUP(C74,'KUSSS DUMP'!D$2:D963,'KUSSS DUMP'!B$2:B963,"Not found")</f>
        <v>0</v>
      </c>
      <c r="E74" t="s">
        <v>17</v>
      </c>
      <c r="F74" t="str" cm="1">
        <f t="array" ref="F74">_xlfn.LET(_xlpm.res,IF(ISBLANK(C74),10,MIN(_xlfn.MAP(_xlfn.TEXTSPLIT(_xlfn.CONCAT(C74,",",D74),",",,TRUE),_xlfn.LAMBDA(_xlpm.cnumber,_xlfn.IFNA(_xlfn.XLOOKUP(_xlfn.XLOOKUP(_xlpm.cnumber,'KUSSS DUMP'!D$2:D963,'KUSSS DUMP'!C$2:C963),Grade,Number,"Not found"),10))))),IF(_xlpm.res=10,"Not found",_xlpm.res))</f>
        <v>Not found</v>
      </c>
      <c r="G74" t="str" cm="1">
        <f t="array" ref="G74">IFERROR(VALUE(SUBSTITUTE(_xlfn.XLOOKUP(C74,'KUSSS DUMP'!D$2:D975,'KUSSS DUMP'!F$2:F975), ",",".")),"Not found")</f>
        <v>Not found</v>
      </c>
      <c r="H74" s="8" t="str">
        <f>_xlfn.LET(_xlpm.duplicates,COUNTIF('KUSSS DUMP'!D$2:D1023,C74),IF(_xlpm.duplicates&gt;1,"Action required: "&amp;_xlpm.duplicates&amp;" grades found for this course number.",""))</f>
        <v/>
      </c>
      <c r="I74" s="4"/>
      <c r="J74" s="19"/>
      <c r="K74" s="19"/>
      <c r="L74" s="19"/>
      <c r="M74" s="19"/>
      <c r="N74" s="19"/>
      <c r="O74" s="19"/>
      <c r="P74" s="19"/>
    </row>
    <row r="75" spans="1:16" x14ac:dyDescent="0.3">
      <c r="A75" cm="1">
        <f t="array" ref="A75">_xlfn.XLOOKUP(C75,'KUSSS DUMP'!D$2:D964,'KUSSS DUMP'!B$2:B964,"Not found")</f>
        <v>0</v>
      </c>
      <c r="E75" t="s">
        <v>17</v>
      </c>
      <c r="F75" t="str" cm="1">
        <f t="array" ref="F75">_xlfn.LET(_xlpm.res,IF(ISBLANK(C75),10,MIN(_xlfn.MAP(_xlfn.TEXTSPLIT(_xlfn.CONCAT(C75,",",D75),",",,TRUE),_xlfn.LAMBDA(_xlpm.cnumber,_xlfn.IFNA(_xlfn.XLOOKUP(_xlfn.XLOOKUP(_xlpm.cnumber,'KUSSS DUMP'!D$2:D964,'KUSSS DUMP'!C$2:C964),Grade,Number,"Not found"),10))))),IF(_xlpm.res=10,"Not found",_xlpm.res))</f>
        <v>Not found</v>
      </c>
      <c r="G75" t="str" cm="1">
        <f t="array" ref="G75">IFERROR(VALUE(SUBSTITUTE(_xlfn.XLOOKUP(C75,'KUSSS DUMP'!D$2:D976,'KUSSS DUMP'!F$2:F976), ",",".")),"Not found")</f>
        <v>Not found</v>
      </c>
      <c r="H75" s="8" t="str">
        <f>_xlfn.LET(_xlpm.duplicates,COUNTIF('KUSSS DUMP'!D$2:D1024,C75),IF(_xlpm.duplicates&gt;1,"Action required: "&amp;_xlpm.duplicates&amp;" grades found for this course number.",""))</f>
        <v/>
      </c>
      <c r="I75" s="4"/>
      <c r="J75" s="19"/>
      <c r="K75" s="19"/>
      <c r="L75" s="19"/>
      <c r="M75" s="19"/>
      <c r="N75" s="19"/>
      <c r="O75" s="19"/>
      <c r="P75" s="19"/>
    </row>
    <row r="76" spans="1:16" x14ac:dyDescent="0.3">
      <c r="A76" cm="1">
        <f t="array" ref="A76">_xlfn.XLOOKUP(C76,'KUSSS DUMP'!D$2:D965,'KUSSS DUMP'!B$2:B965,"Not found")</f>
        <v>0</v>
      </c>
      <c r="E76" t="s">
        <v>17</v>
      </c>
      <c r="F76" t="str" cm="1">
        <f t="array" ref="F76">_xlfn.LET(_xlpm.res,IF(ISBLANK(C76),10,MIN(_xlfn.MAP(_xlfn.TEXTSPLIT(_xlfn.CONCAT(C76,",",D76),",",,TRUE),_xlfn.LAMBDA(_xlpm.cnumber,_xlfn.IFNA(_xlfn.XLOOKUP(_xlfn.XLOOKUP(_xlpm.cnumber,'KUSSS DUMP'!D$2:D965,'KUSSS DUMP'!C$2:C965),Grade,Number,"Not found"),10))))),IF(_xlpm.res=10,"Not found",_xlpm.res))</f>
        <v>Not found</v>
      </c>
      <c r="G76" t="str" cm="1">
        <f t="array" ref="G76">IFERROR(VALUE(SUBSTITUTE(_xlfn.XLOOKUP(C76,'KUSSS DUMP'!D$2:D977,'KUSSS DUMP'!F$2:F977), ",",".")),"Not found")</f>
        <v>Not found</v>
      </c>
      <c r="H76" s="8" t="str">
        <f>_xlfn.LET(_xlpm.duplicates,COUNTIF('KUSSS DUMP'!D$2:D1025,C76),IF(_xlpm.duplicates&gt;1,"Action required: "&amp;_xlpm.duplicates&amp;" grades found for this course number.",""))</f>
        <v/>
      </c>
      <c r="I76" s="4"/>
      <c r="J76" s="19"/>
      <c r="K76" s="19"/>
      <c r="L76" s="19"/>
      <c r="M76" s="19"/>
      <c r="N76" s="19"/>
      <c r="O76" s="19"/>
      <c r="P76" s="19"/>
    </row>
    <row r="77" spans="1:16" x14ac:dyDescent="0.3">
      <c r="A77" cm="1">
        <f t="array" ref="A77">_xlfn.XLOOKUP(C77,'KUSSS DUMP'!D$2:D966,'KUSSS DUMP'!B$2:B966,"Not found")</f>
        <v>0</v>
      </c>
      <c r="E77" t="s">
        <v>17</v>
      </c>
      <c r="F77" t="str" cm="1">
        <f t="array" ref="F77">_xlfn.LET(_xlpm.res,IF(ISBLANK(C77),10,MIN(_xlfn.MAP(_xlfn.TEXTSPLIT(_xlfn.CONCAT(C77,",",D77),",",,TRUE),_xlfn.LAMBDA(_xlpm.cnumber,_xlfn.IFNA(_xlfn.XLOOKUP(_xlfn.XLOOKUP(_xlpm.cnumber,'KUSSS DUMP'!D$2:D966,'KUSSS DUMP'!C$2:C966),Grade,Number,"Not found"),10))))),IF(_xlpm.res=10,"Not found",_xlpm.res))</f>
        <v>Not found</v>
      </c>
      <c r="G77" t="str" cm="1">
        <f t="array" ref="G77">IFERROR(VALUE(SUBSTITUTE(_xlfn.XLOOKUP(C77,'KUSSS DUMP'!D$2:D978,'KUSSS DUMP'!F$2:F978), ",",".")),"Not found")</f>
        <v>Not found</v>
      </c>
      <c r="H77" s="8" t="str">
        <f>_xlfn.LET(_xlpm.duplicates,COUNTIF('KUSSS DUMP'!D$2:D1026,C77),IF(_xlpm.duplicates&gt;1,"Action required: "&amp;_xlpm.duplicates&amp;" grades found for this course number.",""))</f>
        <v/>
      </c>
      <c r="I77" s="4"/>
      <c r="J77" s="19"/>
      <c r="K77" s="19"/>
      <c r="L77" s="19"/>
      <c r="M77" s="19"/>
      <c r="N77" s="19"/>
      <c r="O77" s="19"/>
      <c r="P77" s="19"/>
    </row>
    <row r="78" spans="1:16" x14ac:dyDescent="0.3">
      <c r="A78" cm="1">
        <f t="array" ref="A78">_xlfn.XLOOKUP(C78,'KUSSS DUMP'!D$2:D967,'KUSSS DUMP'!B$2:B967,"Not found")</f>
        <v>0</v>
      </c>
      <c r="E78" t="s">
        <v>17</v>
      </c>
      <c r="F78" t="str" cm="1">
        <f t="array" ref="F78">_xlfn.LET(_xlpm.res,IF(ISBLANK(C78),10,MIN(_xlfn.MAP(_xlfn.TEXTSPLIT(_xlfn.CONCAT(C78,",",D78),",",,TRUE),_xlfn.LAMBDA(_xlpm.cnumber,_xlfn.IFNA(_xlfn.XLOOKUP(_xlfn.XLOOKUP(_xlpm.cnumber,'KUSSS DUMP'!D$2:D967,'KUSSS DUMP'!C$2:C967),Grade,Number,"Not found"),10))))),IF(_xlpm.res=10,"Not found",_xlpm.res))</f>
        <v>Not found</v>
      </c>
      <c r="G78" t="str" cm="1">
        <f t="array" ref="G78">IFERROR(VALUE(SUBSTITUTE(_xlfn.XLOOKUP(C78,'KUSSS DUMP'!D$2:D979,'KUSSS DUMP'!F$2:F979), ",",".")),"Not found")</f>
        <v>Not found</v>
      </c>
      <c r="H78" s="8" t="str">
        <f>_xlfn.LET(_xlpm.duplicates,COUNTIF('KUSSS DUMP'!D$2:D1027,C78),IF(_xlpm.duplicates&gt;1,"Action required: "&amp;_xlpm.duplicates&amp;" grades found for this course number.",""))</f>
        <v/>
      </c>
      <c r="I78" s="4"/>
      <c r="J78" s="19"/>
      <c r="K78" s="19"/>
      <c r="L78" s="19"/>
      <c r="M78" s="19"/>
      <c r="N78" s="19"/>
      <c r="O78" s="19"/>
      <c r="P78" s="19"/>
    </row>
    <row r="79" spans="1:16" x14ac:dyDescent="0.3">
      <c r="A79" cm="1">
        <f t="array" ref="A79">_xlfn.XLOOKUP(C79,'KUSSS DUMP'!D$2:D968,'KUSSS DUMP'!B$2:B968,"Not found")</f>
        <v>0</v>
      </c>
      <c r="E79" t="s">
        <v>17</v>
      </c>
      <c r="F79" t="str" cm="1">
        <f t="array" ref="F79">_xlfn.LET(_xlpm.res,IF(ISBLANK(C79),10,MIN(_xlfn.MAP(_xlfn.TEXTSPLIT(_xlfn.CONCAT(C79,",",D79),",",,TRUE),_xlfn.LAMBDA(_xlpm.cnumber,_xlfn.IFNA(_xlfn.XLOOKUP(_xlfn.XLOOKUP(_xlpm.cnumber,'KUSSS DUMP'!D$2:D968,'KUSSS DUMP'!C$2:C968),Grade,Number,"Not found"),10))))),IF(_xlpm.res=10,"Not found",_xlpm.res))</f>
        <v>Not found</v>
      </c>
      <c r="G79" t="str" cm="1">
        <f t="array" ref="G79">IFERROR(VALUE(SUBSTITUTE(_xlfn.XLOOKUP(C79,'KUSSS DUMP'!D$2:D980,'KUSSS DUMP'!F$2:F980), ",",".")),"Not found")</f>
        <v>Not found</v>
      </c>
      <c r="H79" s="8" t="str">
        <f>_xlfn.LET(_xlpm.duplicates,COUNTIF('KUSSS DUMP'!D$2:D1028,C79),IF(_xlpm.duplicates&gt;1,"Action required: "&amp;_xlpm.duplicates&amp;" grades found for this course number.",""))</f>
        <v/>
      </c>
      <c r="I79" s="4"/>
      <c r="J79" s="19"/>
      <c r="K79" s="19"/>
      <c r="L79" s="19"/>
      <c r="M79" s="19"/>
      <c r="N79" s="19"/>
      <c r="O79" s="19"/>
      <c r="P79" s="19"/>
    </row>
    <row r="80" spans="1:16" x14ac:dyDescent="0.3">
      <c r="A80" cm="1">
        <f t="array" ref="A80">_xlfn.XLOOKUP(C80,'KUSSS DUMP'!D$2:D969,'KUSSS DUMP'!B$2:B969,"Not found")</f>
        <v>0</v>
      </c>
      <c r="E80" t="s">
        <v>17</v>
      </c>
      <c r="F80" t="str" cm="1">
        <f t="array" ref="F80">_xlfn.LET(_xlpm.res,IF(ISBLANK(C80),10,MIN(_xlfn.MAP(_xlfn.TEXTSPLIT(_xlfn.CONCAT(C80,",",D80),",",,TRUE),_xlfn.LAMBDA(_xlpm.cnumber,_xlfn.IFNA(_xlfn.XLOOKUP(_xlfn.XLOOKUP(_xlpm.cnumber,'KUSSS DUMP'!D$2:D969,'KUSSS DUMP'!C$2:C969),Grade,Number,"Not found"),10))))),IF(_xlpm.res=10,"Not found",_xlpm.res))</f>
        <v>Not found</v>
      </c>
      <c r="G80" t="str" cm="1">
        <f t="array" ref="G80">IFERROR(VALUE(SUBSTITUTE(_xlfn.XLOOKUP(C80,'KUSSS DUMP'!D$2:D981,'KUSSS DUMP'!F$2:F981), ",",".")),"Not found")</f>
        <v>Not found</v>
      </c>
      <c r="J80" s="19"/>
      <c r="K80" s="19"/>
      <c r="L80" s="19"/>
      <c r="M80" s="19"/>
      <c r="N80" s="19"/>
      <c r="O80" s="19"/>
      <c r="P80" s="19"/>
    </row>
    <row r="81" spans="1:16" x14ac:dyDescent="0.3">
      <c r="A81" cm="1">
        <f t="array" ref="A81">_xlfn.XLOOKUP(C81,'KUSSS DUMP'!D$2:D970,'KUSSS DUMP'!B$2:B970,"Not found")</f>
        <v>0</v>
      </c>
      <c r="E81" t="s">
        <v>17</v>
      </c>
      <c r="F81" t="str" cm="1">
        <f t="array" ref="F81">_xlfn.LET(_xlpm.res,IF(ISBLANK(C81),10,MIN(_xlfn.MAP(_xlfn.TEXTSPLIT(_xlfn.CONCAT(C81,",",D81),",",,TRUE),_xlfn.LAMBDA(_xlpm.cnumber,_xlfn.IFNA(_xlfn.XLOOKUP(_xlfn.XLOOKUP(_xlpm.cnumber,'KUSSS DUMP'!D$2:D970,'KUSSS DUMP'!C$2:C970),Grade,Number,"Not found"),10))))),IF(_xlpm.res=10,"Not found",_xlpm.res))</f>
        <v>Not found</v>
      </c>
      <c r="G81" t="str" cm="1">
        <f t="array" ref="G81">IFERROR(VALUE(SUBSTITUTE(_xlfn.XLOOKUP(C81,'KUSSS DUMP'!D$2:D982,'KUSSS DUMP'!F$2:F982), ",",".")),"Not found")</f>
        <v>Not found</v>
      </c>
      <c r="J81" s="19"/>
      <c r="K81" s="19"/>
      <c r="L81" s="19"/>
      <c r="M81" s="19"/>
      <c r="N81" s="19"/>
      <c r="O81" s="19"/>
      <c r="P81" s="19"/>
    </row>
  </sheetData>
  <mergeCells count="7">
    <mergeCell ref="J2:P9"/>
    <mergeCell ref="A71:H71"/>
    <mergeCell ref="J45:P51"/>
    <mergeCell ref="J72:P81"/>
    <mergeCell ref="A53:H53"/>
    <mergeCell ref="A61:H61"/>
    <mergeCell ref="J53:P53"/>
  </mergeCells>
  <phoneticPr fontId="5" type="noConversion"/>
  <conditionalFormatting sqref="H2:H52 H54:H60 H62:H70 H72:H1048576">
    <cfRule type="notContainsBlanks" dxfId="3" priority="3">
      <formula>LEN(TRIM(H2))&gt;0</formula>
    </cfRule>
  </conditionalFormatting>
  <conditionalFormatting sqref="F2:F1048576">
    <cfRule type="containsText" dxfId="2" priority="2" operator="containsText" text="Not found">
      <formula>NOT(ISERROR(SEARCH("Not found",F2)))</formula>
    </cfRule>
  </conditionalFormatting>
  <conditionalFormatting sqref="J53:P53">
    <cfRule type="expression" dxfId="1" priority="1">
      <formula>LEN($J$53)&gt;0</formula>
    </cfRule>
  </conditionalFormatting>
  <dataValidations count="2">
    <dataValidation type="list" allowBlank="1" showInputMessage="1" showErrorMessage="1" sqref="E54:E60 E62:E70 E2:E52 E72:E1048576" xr:uid="{55287799-B358-4EEC-8F49-4DF13D8348E5}">
      <formula1>Subject</formula1>
    </dataValidation>
    <dataValidation type="list" allowBlank="1" showInputMessage="1" sqref="F2:F1048576" xr:uid="{FCCD2E74-2AA5-42EF-9219-F0D2D881D3FA}">
      <formula1>Number</formula1>
    </dataValidation>
  </dataValidations>
  <hyperlinks>
    <hyperlink ref="B2" r:id="rId1" xr:uid="{5AB3F650-1BED-4C0F-B207-7A6E4E27EF03}"/>
    <hyperlink ref="B3" r:id="rId2" xr:uid="{87820E4F-DB46-4CF6-8CF9-A9067C7B5AC6}"/>
    <hyperlink ref="B4" r:id="rId3" xr:uid="{7AB3BD6A-BB0B-4053-ABA5-2C34E8666646}"/>
    <hyperlink ref="B6" r:id="rId4" xr:uid="{9462E17F-A253-41AE-BB88-AF70D8E7FCAC}"/>
    <hyperlink ref="B7" r:id="rId5" xr:uid="{5DC13B50-6E86-437D-8D4B-A71EB25EC1F0}"/>
    <hyperlink ref="B8" r:id="rId6" xr:uid="{345D5DE4-B503-4485-9BD7-AF517D351242}"/>
    <hyperlink ref="B9" r:id="rId7" xr:uid="{49BE4B45-C03D-4EFC-9391-D28F7E12D4CA}"/>
    <hyperlink ref="B5" r:id="rId8" xr:uid="{FF6E98FA-20D2-4DDA-8293-ABDD45D3FBEB}"/>
    <hyperlink ref="B10" r:id="rId9" xr:uid="{222619CB-F2EB-4826-9DEC-1CBC1E931B7C}"/>
    <hyperlink ref="B11" r:id="rId10" xr:uid="{D310AE11-6D2C-4846-A1E1-96EBFFE807B0}"/>
    <hyperlink ref="B14" r:id="rId11" xr:uid="{CE6C465B-D26D-4FC1-988D-BEFE231D33EF}"/>
    <hyperlink ref="B15" r:id="rId12" xr:uid="{7C40069F-2412-4CCB-A173-B6FC9D0A9949}"/>
    <hyperlink ref="B17" r:id="rId13" xr:uid="{A04EFF45-E0B5-4525-A024-6E44C2013171}"/>
    <hyperlink ref="B18" r:id="rId14" xr:uid="{587D9E72-BCE0-41FB-880C-9F40E28CF58E}"/>
    <hyperlink ref="B19" r:id="rId15" xr:uid="{DF5902D6-9466-46ED-86EB-492B292B4247}"/>
    <hyperlink ref="B20" r:id="rId16" xr:uid="{B38AC6C1-4C94-4002-8399-10EDC428D0C2}"/>
    <hyperlink ref="B21" r:id="rId17" xr:uid="{D3E13139-6A80-49D4-9DA0-E3C4F133B940}"/>
    <hyperlink ref="B22" r:id="rId18" xr:uid="{B199CBBC-7589-474D-972A-7FDD3512AD2F}"/>
    <hyperlink ref="B23" r:id="rId19" xr:uid="{60B49720-1F5C-4E60-A81D-B264DFA0C68B}"/>
    <hyperlink ref="B24" r:id="rId20" xr:uid="{D5B0BFFE-F92B-4423-B92E-67B3711079B0}"/>
    <hyperlink ref="B25" r:id="rId21" xr:uid="{1BE9A29A-47C0-447C-996F-AC9309AA8D93}"/>
    <hyperlink ref="B26" r:id="rId22" xr:uid="{5F797249-2E89-4160-9C5D-B16039CB61C5}"/>
    <hyperlink ref="B27" r:id="rId23" xr:uid="{8E48E455-6116-4935-9957-3EA9B75C31B0}"/>
    <hyperlink ref="B28" r:id="rId24" xr:uid="{D107816E-3E35-4871-9F14-8EE637AEB7B5}"/>
    <hyperlink ref="B29" r:id="rId25" xr:uid="{2FBEDC5D-871D-40B7-A738-BA0D3EBA1014}"/>
    <hyperlink ref="B30" r:id="rId26" xr:uid="{CEBE6CFC-867D-46B2-91E8-23DB19B54FA8}"/>
    <hyperlink ref="B31" r:id="rId27" xr:uid="{9F0104B5-09A7-4241-8AC1-FECD6BF284A2}"/>
    <hyperlink ref="B32" r:id="rId28" xr:uid="{79583377-C2D9-4B3A-BD4D-681D76931EAD}"/>
    <hyperlink ref="B33" r:id="rId29" xr:uid="{374CF030-73E5-4C80-AC24-5CE18B2A7840}"/>
    <hyperlink ref="B34" r:id="rId30" xr:uid="{918B3A13-F7E6-41B5-8EC4-789B497B8F23}"/>
    <hyperlink ref="B35" r:id="rId31" xr:uid="{DD527FA9-496F-4671-B1C5-A9906D163899}"/>
    <hyperlink ref="B37" r:id="rId32" xr:uid="{9DBEECC9-E99F-4C20-93CD-1A4F3DD9C0D3}"/>
    <hyperlink ref="B38" r:id="rId33" xr:uid="{06075CCC-487F-46A0-9C34-377488EB1584}"/>
    <hyperlink ref="B39" r:id="rId34" xr:uid="{5B6F8269-AEF4-4F47-9DC8-BD59CA9B6B79}"/>
    <hyperlink ref="B40" r:id="rId35" xr:uid="{F67188BB-CF2A-4B4A-87E5-56E3809F3A37}"/>
    <hyperlink ref="B41" r:id="rId36" xr:uid="{AA02F375-05CC-4209-83E3-1366DD3B201F}"/>
    <hyperlink ref="B42" r:id="rId37" xr:uid="{8A66D7F9-8D32-442A-9954-94B4CAEBE4E6}"/>
    <hyperlink ref="B43" r:id="rId38" xr:uid="{891F43B0-EF90-4CE7-B4C1-D6E47D458D12}"/>
    <hyperlink ref="B44" r:id="rId39" xr:uid="{5ECFE572-A64C-4967-B5E5-1690E271B9F8}"/>
    <hyperlink ref="B45" r:id="rId40" xr:uid="{76786415-B884-4D5B-940B-34447FCF724D}"/>
    <hyperlink ref="B46" r:id="rId41" xr:uid="{3020A2E5-521A-415E-BA90-4680F19142EB}"/>
    <hyperlink ref="B47" r:id="rId42" xr:uid="{2B186122-6195-41EC-B4B0-747A16713ADE}"/>
    <hyperlink ref="B48" r:id="rId43" xr:uid="{8CCF9082-6EBB-4D17-B822-4EC7EC6A5CFB}"/>
    <hyperlink ref="B50" r:id="rId44" xr:uid="{6E47E612-CB9D-48DC-8097-324E8FA3D32F}"/>
    <hyperlink ref="B51" r:id="rId45" xr:uid="{1082FC44-7973-45B4-9C21-5E4C830E84B1}"/>
    <hyperlink ref="B54" r:id="rId46" xr:uid="{1640DCAA-A852-491F-A35B-57A70D825BC9}"/>
    <hyperlink ref="B55" r:id="rId47" xr:uid="{571B9FAB-5809-469E-8305-D80DF2A480C4}"/>
    <hyperlink ref="B56" r:id="rId48" xr:uid="{5FCE3AE5-0B2C-499C-A529-E423F637BD19}"/>
    <hyperlink ref="B57" r:id="rId49" xr:uid="{513643A4-5347-46B3-8403-36796849D883}"/>
    <hyperlink ref="B58" r:id="rId50" xr:uid="{158419F9-391E-4619-9F4B-37DA24037AE5}"/>
    <hyperlink ref="B59" r:id="rId51" xr:uid="{F4D79C9F-7DAF-4EB9-815C-9B1BC0B8D520}"/>
    <hyperlink ref="B63" r:id="rId52" xr:uid="{4225B7BB-33C3-4F9D-8A04-89BACFE100E7}"/>
    <hyperlink ref="B64" r:id="rId53" xr:uid="{588CA3B3-6D60-426F-95F7-1460C5235095}"/>
    <hyperlink ref="B65" r:id="rId54" xr:uid="{AAACBAED-3464-47B7-97B6-BE6E45F731FB}"/>
    <hyperlink ref="B66" r:id="rId55" xr:uid="{B64B298F-BECE-43C0-9A8B-545FC57310AF}"/>
    <hyperlink ref="B67" r:id="rId56" xr:uid="{9E367AD1-E27D-4937-A8FF-351936AAEBDE}"/>
    <hyperlink ref="B68" r:id="rId57" xr:uid="{7F4C1B84-20CB-4F09-B92E-3E636A1770B3}"/>
    <hyperlink ref="B69" r:id="rId58" xr:uid="{A9CD1D21-AEBB-4BEB-B648-FEE6F013AD11}"/>
    <hyperlink ref="B62" r:id="rId59" xr:uid="{5019901C-3DB2-45BA-B00F-A217CF0D1424}"/>
    <hyperlink ref="B49" r:id="rId60" xr:uid="{D0F84864-FE89-47D4-B025-F5493149F118}"/>
    <hyperlink ref="B36" r:id="rId61" xr:uid="{CC288AF3-F3A0-464D-A5B7-03F67A2C51F2}"/>
    <hyperlink ref="B12" r:id="rId62" xr:uid="{32F8BE09-5FB9-4999-A5D1-027BD549354B}"/>
    <hyperlink ref="B13" r:id="rId63" xr:uid="{8D51BE91-36DB-41BE-8DD7-385B0ABF3F2B}"/>
    <hyperlink ref="B16" r:id="rId64" xr:uid="{52395028-6053-4CB9-88BA-A85A450EE67B}"/>
  </hyperlinks>
  <pageMargins left="0.7" right="0.7" top="0.75" bottom="0.75" header="0.3" footer="0.3"/>
  <pageSetup paperSize="9" orientation="portrait" r:id="rId6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05EA2-CBFE-4BE8-8804-82CE84941273}">
  <sheetPr codeName="Sheet5"/>
  <dimension ref="A1:M21"/>
  <sheetViews>
    <sheetView zoomScale="175" zoomScaleNormal="175" workbookViewId="0">
      <pane xSplit="1" ySplit="1" topLeftCell="B2" activePane="bottomRight" state="frozen"/>
      <selection pane="topRight" activeCell="B1" sqref="B1"/>
      <selection pane="bottomLeft" activeCell="A2" sqref="A2"/>
      <selection pane="bottomRight" activeCell="A14" sqref="A14:E14"/>
    </sheetView>
  </sheetViews>
  <sheetFormatPr defaultRowHeight="14.4" x14ac:dyDescent="0.3"/>
  <cols>
    <col min="1" max="1" width="29.109375" bestFit="1" customWidth="1"/>
    <col min="2" max="2" width="14.5546875" style="3" bestFit="1" customWidth="1"/>
    <col min="3" max="3" width="6.5546875" bestFit="1" customWidth="1"/>
    <col min="5" max="5" width="9.109375" bestFit="1" customWidth="1"/>
    <col min="6" max="6" width="4.88671875" customWidth="1"/>
  </cols>
  <sheetData>
    <row r="1" spans="1:13" s="1" customFormat="1" x14ac:dyDescent="0.3">
      <c r="A1" s="1" t="s">
        <v>7</v>
      </c>
      <c r="B1" s="2" t="s">
        <v>447</v>
      </c>
      <c r="C1" s="1" t="s">
        <v>448</v>
      </c>
      <c r="D1" s="1" t="s">
        <v>0</v>
      </c>
      <c r="E1" s="1" t="s">
        <v>449</v>
      </c>
    </row>
    <row r="2" spans="1:13" ht="15" customHeight="1" x14ac:dyDescent="0.3">
      <c r="A2" t="s">
        <v>8</v>
      </c>
      <c r="B2" s="9">
        <v>1.5</v>
      </c>
      <c r="C2" s="9">
        <f>SUMIFS(Mandatory!G$2:G1001, Mandatory!E$2:E1001, A2, Mandatory!F$2:F1001, "&gt;0")</f>
        <v>0</v>
      </c>
      <c r="D2" s="3" t="e" cm="1">
        <f t="array" ref="D2">_xlfn.LET(_xlpm.filter,(Mandatory!E$2:E1001=A2)*(ISNUMBER(Mandatory!F$2:F1001)),SUMPRODUCT(_xlpm.filter,Mandatory!F$2:F1001,Mandatory!G$2:G1001)/C2)</f>
        <v>#DIV/0!</v>
      </c>
      <c r="E2" s="3" t="e">
        <f>ROUND(D2,0)</f>
        <v>#DIV/0!</v>
      </c>
      <c r="G2" s="19" t="s">
        <v>435</v>
      </c>
      <c r="H2" s="19"/>
      <c r="I2" s="19"/>
      <c r="J2" s="19"/>
      <c r="K2" s="19"/>
      <c r="L2" s="19"/>
      <c r="M2" s="19"/>
    </row>
    <row r="3" spans="1:13" x14ac:dyDescent="0.3">
      <c r="A3" t="s">
        <v>9</v>
      </c>
      <c r="B3" s="9">
        <v>36</v>
      </c>
      <c r="C3" s="9">
        <f>SUMIFS(Mandatory!G$2:G1002, Mandatory!E$2:E1002, A3, Mandatory!F$2:F1002, "&gt;0")</f>
        <v>0</v>
      </c>
      <c r="D3" s="3" t="e" cm="1">
        <f t="array" ref="D3">_xlfn.LET(_xlpm.filter,(Mandatory!E$2:E1002=A3)*(ISNUMBER(Mandatory!F$2:F1002)),SUMPRODUCT(_xlpm.filter,Mandatory!F$2:F1002,Mandatory!G$2:G1002)/C3)</f>
        <v>#DIV/0!</v>
      </c>
      <c r="E3" s="3" t="e">
        <f t="shared" ref="E3:E10" si="0">ROUND(D3,0)</f>
        <v>#DIV/0!</v>
      </c>
      <c r="G3" s="19"/>
      <c r="H3" s="19"/>
      <c r="I3" s="19"/>
      <c r="J3" s="19"/>
      <c r="K3" s="19"/>
      <c r="L3" s="19"/>
      <c r="M3" s="19"/>
    </row>
    <row r="4" spans="1:13" x14ac:dyDescent="0.3">
      <c r="A4" t="s">
        <v>10</v>
      </c>
      <c r="B4" s="9">
        <v>19.5</v>
      </c>
      <c r="C4" s="9">
        <f>SUMIFS(Mandatory!G$2:G1003, Mandatory!E$2:E1003, A4, Mandatory!F$2:F1003, "&gt;0")</f>
        <v>0</v>
      </c>
      <c r="D4" s="3" t="e" cm="1">
        <f t="array" ref="D4">_xlfn.LET(_xlpm.filter,(Mandatory!E$2:E1003=A4)*(ISNUMBER(Mandatory!F$2:F1003)),SUMPRODUCT(_xlpm.filter,Mandatory!F$2:F1003,Mandatory!G$2:G1003)/C4)</f>
        <v>#DIV/0!</v>
      </c>
      <c r="E4" s="3" t="e">
        <f t="shared" si="0"/>
        <v>#DIV/0!</v>
      </c>
      <c r="G4" s="19"/>
      <c r="H4" s="19"/>
      <c r="I4" s="19"/>
      <c r="J4" s="19"/>
      <c r="K4" s="19"/>
      <c r="L4" s="19"/>
      <c r="M4" s="19"/>
    </row>
    <row r="5" spans="1:13" x14ac:dyDescent="0.3">
      <c r="A5" t="s">
        <v>11</v>
      </c>
      <c r="B5" s="9">
        <v>31.5</v>
      </c>
      <c r="C5" s="9">
        <f>SUMIFS(Mandatory!G$2:G1004, Mandatory!E$2:E1004, A5, Mandatory!F$2:F1004, "&gt;0")</f>
        <v>0</v>
      </c>
      <c r="D5" s="3" t="e" cm="1">
        <f t="array" ref="D5">_xlfn.LET(_xlpm.filter,(Mandatory!E$2:E1004=A5)*(ISNUMBER(Mandatory!F$2:F1004)),SUMPRODUCT(_xlpm.filter,Mandatory!F$2:F1004,Mandatory!G$2:G1004)/C5)</f>
        <v>#DIV/0!</v>
      </c>
      <c r="E5" s="3" t="e">
        <f t="shared" si="0"/>
        <v>#DIV/0!</v>
      </c>
      <c r="G5" s="19"/>
      <c r="H5" s="19"/>
      <c r="I5" s="19"/>
      <c r="J5" s="19"/>
      <c r="K5" s="19"/>
      <c r="L5" s="19"/>
      <c r="M5" s="19"/>
    </row>
    <row r="6" spans="1:13" x14ac:dyDescent="0.3">
      <c r="A6" t="s">
        <v>12</v>
      </c>
      <c r="B6" s="9">
        <v>24</v>
      </c>
      <c r="C6" s="9">
        <f>SUMIFS(Mandatory!G$2:G1005, Mandatory!E$2:E1005, A6, Mandatory!F$2:F1005, "&gt;0")</f>
        <v>0</v>
      </c>
      <c r="D6" s="3" t="e" cm="1">
        <f t="array" ref="D6">_xlfn.LET(_xlpm.filter,(Mandatory!E$2:E1005=A6)*(ISNUMBER(Mandatory!F$2:F1005)),SUMPRODUCT(_xlpm.filter,Mandatory!F$2:F1005,Mandatory!G$2:G1005)/C6)</f>
        <v>#DIV/0!</v>
      </c>
      <c r="E6" s="3" t="e">
        <f t="shared" si="0"/>
        <v>#DIV/0!</v>
      </c>
      <c r="G6" s="19"/>
      <c r="H6" s="19"/>
      <c r="I6" s="19"/>
      <c r="J6" s="19"/>
      <c r="K6" s="19"/>
      <c r="L6" s="19"/>
      <c r="M6" s="19"/>
    </row>
    <row r="7" spans="1:13" x14ac:dyDescent="0.3">
      <c r="A7" t="s">
        <v>13</v>
      </c>
      <c r="B7" s="9">
        <v>22.5</v>
      </c>
      <c r="C7" s="9">
        <f>SUMIFS(Mandatory!G$2:G1006, Mandatory!E$2:E1006, A7, Mandatory!F$2:F1006, "&gt;0")</f>
        <v>0</v>
      </c>
      <c r="D7" s="3" t="e" cm="1">
        <f t="array" ref="D7">_xlfn.LET(_xlpm.filter,(Mandatory!E$2:E1006=A7)*(ISNUMBER(Mandatory!F$2:F1006)),SUMPRODUCT(_xlpm.filter,Mandatory!F$2:F1006,Mandatory!G$2:G1006)/C7)</f>
        <v>#DIV/0!</v>
      </c>
      <c r="E7" s="3" t="e">
        <f t="shared" si="0"/>
        <v>#DIV/0!</v>
      </c>
      <c r="G7" s="19"/>
      <c r="H7" s="19"/>
      <c r="I7" s="19"/>
      <c r="J7" s="19"/>
      <c r="K7" s="19"/>
      <c r="L7" s="19"/>
      <c r="M7" s="19"/>
    </row>
    <row r="8" spans="1:13" x14ac:dyDescent="0.3">
      <c r="A8" t="s">
        <v>14</v>
      </c>
      <c r="B8" s="9">
        <v>15</v>
      </c>
      <c r="C8" s="9">
        <f>SUMIFS(Mandatory!G$2:G1007, Mandatory!E$2:E1007, A8, Mandatory!F$2:F1007, "&gt;0")</f>
        <v>0</v>
      </c>
      <c r="D8" s="3" t="e" cm="1">
        <f t="array" ref="D8">_xlfn.LET(_xlpm.filter,(Mandatory!E$2:E1007=A8)*(ISNUMBER(Mandatory!F$2:F1007)),SUMPRODUCT(_xlpm.filter,Mandatory!F$2:F1007,Mandatory!G$2:G1007)/C8)</f>
        <v>#DIV/0!</v>
      </c>
      <c r="E8" s="3" t="e">
        <f t="shared" si="0"/>
        <v>#DIV/0!</v>
      </c>
      <c r="G8" s="19"/>
      <c r="H8" s="19"/>
      <c r="I8" s="19"/>
      <c r="J8" s="19"/>
      <c r="K8" s="19"/>
      <c r="L8" s="19"/>
      <c r="M8" s="19"/>
    </row>
    <row r="9" spans="1:13" x14ac:dyDescent="0.3">
      <c r="A9" t="s">
        <v>15</v>
      </c>
      <c r="B9" s="9">
        <v>7.5</v>
      </c>
      <c r="C9" s="9">
        <f>SUMIFS(Mandatory!G$2:G1008, Mandatory!E$2:E1008, A9, Mandatory!F$2:F1008, "&gt;0")</f>
        <v>0</v>
      </c>
      <c r="D9" s="3" t="e" cm="1">
        <f t="array" ref="D9">_xlfn.LET(_xlpm.filter,(Mandatory!E$2:E1008=A9)*(ISNUMBER(Mandatory!F$2:F1008)),SUMPRODUCT(_xlpm.filter,Mandatory!F$2:F1008,Mandatory!G$2:G1008)/C9)</f>
        <v>#DIV/0!</v>
      </c>
      <c r="E9" s="3" t="e">
        <f t="shared" si="0"/>
        <v>#DIV/0!</v>
      </c>
      <c r="G9" s="19"/>
      <c r="H9" s="19"/>
      <c r="I9" s="19"/>
      <c r="J9" s="19"/>
      <c r="K9" s="19"/>
      <c r="L9" s="19"/>
      <c r="M9" s="19"/>
    </row>
    <row r="10" spans="1:13" x14ac:dyDescent="0.3">
      <c r="A10" t="s">
        <v>16</v>
      </c>
      <c r="B10" s="9">
        <v>13.5</v>
      </c>
      <c r="C10" s="9">
        <f>SUMIFS(Electives!G$2:G1008, Electives!E$2:E1008, A10, Electives!F$2:F1008, "&gt;0")</f>
        <v>0</v>
      </c>
      <c r="D10" s="3" t="e" cm="1">
        <f t="array" ref="D10">_xlfn.LET(_xlpm.filter,(Electives!E$2:E1008=A10)*(ISNUMBER(Electives!F$2:F1008)),SUMPRODUCT(_xlpm.filter,Electives!F$2:F1008,Electives!G$2:G1008)/C10)</f>
        <v>#DIV/0!</v>
      </c>
      <c r="E10" s="3" t="e">
        <f t="shared" si="0"/>
        <v>#DIV/0!</v>
      </c>
      <c r="G10" s="19"/>
      <c r="H10" s="19"/>
      <c r="I10" s="19"/>
      <c r="J10" s="19"/>
      <c r="K10" s="19"/>
      <c r="L10" s="19"/>
      <c r="M10" s="19"/>
    </row>
    <row r="11" spans="1:13" x14ac:dyDescent="0.3">
      <c r="A11" s="8" t="s">
        <v>17</v>
      </c>
      <c r="B11" s="9">
        <v>9</v>
      </c>
      <c r="C11" s="9">
        <f>SUMIFS(Electives!G$2:G1009, Electives!E$2:E1009, A11, Electives!F$2:F1009, "&gt;0")</f>
        <v>0</v>
      </c>
      <c r="D11" s="3" t="e" cm="1">
        <f t="array" ref="D11">_xlfn.LET(_xlpm.filter,(Electives!E$2:E1009=A11)*(ISNUMBER(Electives!F$2:F1009)),SUMPRODUCT(_xlpm.filter,Electives!F$2:F1009,Electives!G$2:G1009)/C11)</f>
        <v>#DIV/0!</v>
      </c>
      <c r="E11" s="3" t="e">
        <f>ROUND(D11,0)</f>
        <v>#DIV/0!</v>
      </c>
      <c r="G11" s="23" t="s">
        <v>437</v>
      </c>
      <c r="H11" s="23"/>
      <c r="I11" s="23"/>
      <c r="J11" s="23"/>
      <c r="K11" s="23"/>
      <c r="L11" s="23"/>
      <c r="M11" s="23"/>
    </row>
    <row r="14" spans="1:13" x14ac:dyDescent="0.3">
      <c r="A14" s="21" t="s">
        <v>450</v>
      </c>
      <c r="B14" s="21"/>
      <c r="C14" s="21"/>
      <c r="D14" s="21"/>
      <c r="E14" s="21"/>
    </row>
    <row r="15" spans="1:13" x14ac:dyDescent="0.3">
      <c r="A15" t="s">
        <v>430</v>
      </c>
      <c r="B15" s="3" t="b">
        <f>COUNTIF(E$2:E10,"&gt;2")=0</f>
        <v>1</v>
      </c>
      <c r="G15" s="19" t="s">
        <v>455</v>
      </c>
      <c r="H15" s="19"/>
      <c r="I15" s="19"/>
      <c r="J15" s="19"/>
      <c r="K15" s="19"/>
      <c r="L15" s="19"/>
      <c r="M15" s="19"/>
    </row>
    <row r="16" spans="1:13" x14ac:dyDescent="0.3">
      <c r="A16" t="s">
        <v>431</v>
      </c>
      <c r="B16" s="3" t="b">
        <f>COUNTIF(E$2:E10,"=1")&gt;=COUNTIF(E$2:E10,"&gt;1")</f>
        <v>1</v>
      </c>
      <c r="G16" s="19"/>
      <c r="H16" s="19"/>
      <c r="I16" s="19"/>
      <c r="J16" s="19"/>
      <c r="K16" s="19"/>
      <c r="L16" s="19"/>
      <c r="M16" s="19"/>
    </row>
    <row r="17" spans="1:13" x14ac:dyDescent="0.3">
      <c r="A17" t="s">
        <v>429</v>
      </c>
      <c r="B17" s="3" t="b">
        <f>AND(B15,B16)</f>
        <v>1</v>
      </c>
      <c r="G17" s="19"/>
      <c r="H17" s="19"/>
      <c r="I17" s="19"/>
      <c r="J17" s="19"/>
      <c r="K17" s="19"/>
      <c r="L17" s="19"/>
      <c r="M17" s="19"/>
    </row>
    <row r="19" spans="1:13" x14ac:dyDescent="0.3">
      <c r="A19" s="21" t="s">
        <v>432</v>
      </c>
      <c r="B19" s="21"/>
      <c r="C19" s="21"/>
      <c r="D19" s="21"/>
      <c r="E19" s="21"/>
    </row>
    <row r="20" spans="1:13" x14ac:dyDescent="0.3">
      <c r="A20" t="s">
        <v>433</v>
      </c>
      <c r="B20" s="3" t="e">
        <f>AVERAGEIF(D$2:D$11, "&gt;0")</f>
        <v>#DIV/0!</v>
      </c>
    </row>
    <row r="21" spans="1:13" x14ac:dyDescent="0.3">
      <c r="A21" t="s">
        <v>434</v>
      </c>
      <c r="B21" s="3" t="e" cm="1" vm="1">
        <f t="array" ref="B21">AVERAGE(_xlfn.MAP(_xlfn._xlws.FILTER('KUSSS DUMP'!C$2:C889, NOT(ISBLANK('KUSSS DUMP'!C$2:C889))), _xlfn.LAMBDA(_xlpm.g, _xlfn.XLOOKUP(_xlpm.g, Grade, Number))))</f>
        <v>#VALUE!</v>
      </c>
    </row>
  </sheetData>
  <mergeCells count="5">
    <mergeCell ref="A14:E14"/>
    <mergeCell ref="A19:E19"/>
    <mergeCell ref="G2:M10"/>
    <mergeCell ref="G11:M11"/>
    <mergeCell ref="G15:M17"/>
  </mergeCells>
  <conditionalFormatting sqref="C2:C11">
    <cfRule type="expression" dxfId="0" priority="1">
      <formula>C2&lt;B2</formula>
    </cfRule>
  </conditionalFormatting>
  <hyperlinks>
    <hyperlink ref="G11:M11" r:id="rId1" display="JKU Satzung" xr:uid="{9DF8F7F3-6101-446C-A917-E2A9E2A3FCE2}"/>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5949D-6351-487D-BD76-178E49AD0579}">
  <sheetPr codeName="Sheet6"/>
  <dimension ref="A1:B6"/>
  <sheetViews>
    <sheetView zoomScale="205" zoomScaleNormal="205" workbookViewId="0">
      <pane ySplit="1" topLeftCell="A2" activePane="bottomLeft" state="frozen"/>
      <selection pane="bottomLeft" activeCell="C18" sqref="C18"/>
    </sheetView>
  </sheetViews>
  <sheetFormatPr defaultRowHeight="14.4" x14ac:dyDescent="0.3"/>
  <cols>
    <col min="1" max="1" width="22.6640625" bestFit="1" customWidth="1"/>
  </cols>
  <sheetData>
    <row r="1" spans="1:2" x14ac:dyDescent="0.3">
      <c r="A1" t="s">
        <v>0</v>
      </c>
      <c r="B1" t="s">
        <v>1</v>
      </c>
    </row>
    <row r="2" spans="1:2" x14ac:dyDescent="0.3">
      <c r="A2" t="s">
        <v>2</v>
      </c>
      <c r="B2">
        <v>1</v>
      </c>
    </row>
    <row r="3" spans="1:2" x14ac:dyDescent="0.3">
      <c r="A3" t="s">
        <v>3</v>
      </c>
      <c r="B3">
        <v>2</v>
      </c>
    </row>
    <row r="4" spans="1:2" x14ac:dyDescent="0.3">
      <c r="A4" t="s">
        <v>4</v>
      </c>
      <c r="B4">
        <v>3</v>
      </c>
    </row>
    <row r="5" spans="1:2" x14ac:dyDescent="0.3">
      <c r="A5" t="s">
        <v>5</v>
      </c>
      <c r="B5">
        <v>4</v>
      </c>
    </row>
    <row r="6" spans="1:2" x14ac:dyDescent="0.3">
      <c r="A6" t="s">
        <v>6</v>
      </c>
      <c r="B6">
        <v>0</v>
      </c>
    </row>
  </sheetData>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README.txt</vt:lpstr>
      <vt:lpstr>KUSSS DUMP</vt:lpstr>
      <vt:lpstr>Mandatory</vt:lpstr>
      <vt:lpstr>Electives</vt:lpstr>
      <vt:lpstr>Results</vt:lpstr>
      <vt:lpstr>Dictionary</vt:lpstr>
      <vt:lpstr>Grade</vt:lpstr>
      <vt:lpstr>Number</vt:lpstr>
      <vt:lpstr>Subject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Grade Calculator for Bachelor Informatik</dc:title>
  <dc:creator>Felix Ferchhumer (felix.ferchhumer@oeh.jku.at);StV Informatik (informatik@oeh.jku.at)</dc:creator>
  <cp:lastModifiedBy>Ferchhumer Felix</cp:lastModifiedBy>
  <dcterms:created xsi:type="dcterms:W3CDTF">2024-09-12T11:11:03Z</dcterms:created>
  <dcterms:modified xsi:type="dcterms:W3CDTF">2024-09-12T11:13:26Z</dcterms:modified>
</cp:coreProperties>
</file>